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S:\Corp_Data\ORA\Public\Sponsored Projects\SPA Toolbox\Budget Templates\"/>
    </mc:Choice>
  </mc:AlternateContent>
  <xr:revisionPtr revIDLastSave="0" documentId="8_{93A91FEA-5DE3-45EC-9C63-D7040CE1AFCC}" xr6:coauthVersionLast="47" xr6:coauthVersionMax="47" xr10:uidLastSave="{00000000-0000-0000-0000-000000000000}"/>
  <bookViews>
    <workbookView xWindow="19090" yWindow="-110" windowWidth="19420" windowHeight="10420" tabRatio="622" firstSheet="2" activeTab="2" xr2:uid="{00000000-000D-0000-FFFF-FFFF00000000}"/>
  </bookViews>
  <sheets>
    <sheet name="Data" sheetId="15" state="hidden" r:id="rId1"/>
    <sheet name="OSR Form" sheetId="2" state="hidden" r:id="rId2"/>
    <sheet name="F30-F31 Budget Worksheet" sheetId="6" r:id="rId3"/>
    <sheet name="F32 Budget Worksheet" sheetId="7" r:id="rId4"/>
  </sheets>
  <externalReferences>
    <externalReference r:id="rId5"/>
  </externalReferences>
  <definedNames>
    <definedName name="CombDirectTotal">[1]ENTRBUD!$G$21</definedName>
    <definedName name="FirstIndirect">[1]CHKLST!$O$42</definedName>
    <definedName name="FirstSubtotal">[1]FIRSTBUD!$I$39</definedName>
    <definedName name="FirstTotalDirect">[1]FIRSTBUD!$I$41</definedName>
    <definedName name="_xlnm.Print_Area" localSheetId="2">'F30-F31 Budget Worksheet'!$B$2:$J$21</definedName>
    <definedName name="_xlnm.Print_Area" localSheetId="3">'F32 Budget Worksheet'!$B$2:$H$20</definedName>
    <definedName name="_xlnm.Print_Area" localSheetId="1">'OSR Form'!$A$1:$H$61</definedName>
    <definedName name="Year1ACAD02">#REF!</definedName>
    <definedName name="Year1ACAD03">#REF!</definedName>
    <definedName name="Year1ACAD04">#REF!</definedName>
    <definedName name="Year1ACAD05">#REF!</definedName>
    <definedName name="Year1by">#REF!</definedName>
    <definedName name="Year1CAL02">#REF!</definedName>
    <definedName name="Year1CAL03">#REF!</definedName>
    <definedName name="Year1CAL04">#REF!</definedName>
    <definedName name="Year1CAL05">#REF!</definedName>
    <definedName name="Year1gscmt">#REF!</definedName>
    <definedName name="Year1gscnt">#REF!</definedName>
    <definedName name="Year1gsdol">#REF!</definedName>
    <definedName name="Year1idircmnt01">#REF!</definedName>
    <definedName name="Year1idirdol01">#REF!</definedName>
    <definedName name="Year1idirname01">#REF!</definedName>
    <definedName name="Year1idirrate01">#REF!</definedName>
    <definedName name="Year1macmt">#REF!</definedName>
    <definedName name="Year1madol">#REF!</definedName>
    <definedName name="Year1odcmt">#REF!</definedName>
    <definedName name="Year1oddol">#REF!</definedName>
    <definedName name="Year1odtcmt">#REF!</definedName>
    <definedName name="Year1opaca">#REF!</definedName>
    <definedName name="Year1opcal">#REF!</definedName>
    <definedName name="Year1opcmt">#REF!</definedName>
    <definedName name="Year1opcnt">#REF!</definedName>
    <definedName name="Year1opdol">#REF!</definedName>
    <definedName name="Year1opsum">#REF!</definedName>
    <definedName name="Year1orgdte">#REF!</definedName>
    <definedName name="Year1orgnme">#REF!</definedName>
    <definedName name="Year1otcmt">#REF!</definedName>
    <definedName name="Year1otcnt">#REF!</definedName>
    <definedName name="Year1otdol">#REF!</definedName>
    <definedName name="Year1othcmt">#REF!</definedName>
    <definedName name="Year1othdol">#REF!</definedName>
    <definedName name="Year1pdaca">#REF!</definedName>
    <definedName name="Year1pdcal">#REF!</definedName>
    <definedName name="Year1pdcmt">#REF!</definedName>
    <definedName name="Year1pdcnt">#REF!</definedName>
    <definedName name="Year1pddol">#REF!</definedName>
    <definedName name="Year1pdsum">#REF!</definedName>
    <definedName name="Year1PIDOL01">#REF!</definedName>
    <definedName name="Year1PIDOL02">#REF!</definedName>
    <definedName name="Year1PIDOL03">#REF!</definedName>
    <definedName name="Year1PIDOL04">#REF!</definedName>
    <definedName name="Year1PIDOL05">#REF!</definedName>
    <definedName name="Year1PIFNAME01">#REF!</definedName>
    <definedName name="Year1PIFNAME02">#REF!</definedName>
    <definedName name="Year1PIFNAME03">#REF!</definedName>
    <definedName name="Year1PIFNAME04">#REF!</definedName>
    <definedName name="Year1PIFNAME05">#REF!</definedName>
    <definedName name="Year1PILNAME01">#REF!</definedName>
    <definedName name="Year1PILNAME02">#REF!</definedName>
    <definedName name="Year1PILNAME03">#REF!</definedName>
    <definedName name="Year1PILNAME04">#REF!</definedName>
    <definedName name="Year1PILNAME05">#REF!</definedName>
    <definedName name="Year1PIMNAME01">#REF!</definedName>
    <definedName name="Year1PIMNAME02">#REF!</definedName>
    <definedName name="Year1PIMNAME03">#REF!</definedName>
    <definedName name="Year1PIMNAME04">#REF!</definedName>
    <definedName name="Year1PIMNAME05">#REF!</definedName>
    <definedName name="Year1PITITLE01">#REF!</definedName>
    <definedName name="Year1PITITLE02">#REF!</definedName>
    <definedName name="Year1PITITLE03">#REF!</definedName>
    <definedName name="Year1PITITLE04">#REF!</definedName>
    <definedName name="Year1PITITLE05">#REF!</definedName>
    <definedName name="Year1pucmt">#REF!</definedName>
    <definedName name="Year1pudol">#REF!</definedName>
    <definedName name="Year1rsdol">#REF!</definedName>
    <definedName name="Year1rsdol_real">#REF!</definedName>
    <definedName name="Year1sccmt">#REF!</definedName>
    <definedName name="Year1sccnt">#REF!</definedName>
    <definedName name="Year1scdol">#REF!</definedName>
    <definedName name="Year1sigdte">#REF!</definedName>
    <definedName name="Year1signme">#REF!</definedName>
    <definedName name="Year1stcmt">#REF!</definedName>
    <definedName name="Year1stdol">#REF!</definedName>
    <definedName name="Year1subcmt">#REF!</definedName>
    <definedName name="Year1subdol">#REF!</definedName>
    <definedName name="Year1sucmt">#REF!</definedName>
    <definedName name="Year1sudol">#REF!</definedName>
    <definedName name="Year1SUMR01">#REF!</definedName>
    <definedName name="Year1SUMR02">#REF!</definedName>
    <definedName name="Year1SUMR03">#REF!</definedName>
    <definedName name="Year1SUMR04">#REF!</definedName>
    <definedName name="Year1SUMR05">#REF!</definedName>
    <definedName name="Year1tpcnt">#REF!</definedName>
    <definedName name="Year1trcmt">#REF!</definedName>
    <definedName name="Year1trdol">#REF!</definedName>
    <definedName name="Year1tscmt">#REF!</definedName>
    <definedName name="Year1tsfcmt">#REF!</definedName>
    <definedName name="Year1ugcmt">#REF!</definedName>
    <definedName name="Year1ugcnt">#REF!</definedName>
    <definedName name="Year1ugdo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7" l="1"/>
  <c r="F7" i="7" s="1"/>
  <c r="D8" i="7"/>
  <c r="D9" i="7"/>
  <c r="C5" i="6"/>
  <c r="F11" i="6" s="1"/>
  <c r="D9" i="6"/>
  <c r="I19" i="6"/>
  <c r="I18" i="6"/>
  <c r="I17" i="6"/>
  <c r="I16" i="6"/>
  <c r="I15" i="6"/>
  <c r="G14" i="6"/>
  <c r="G20" i="6"/>
  <c r="G22" i="6" s="1"/>
  <c r="F14" i="6"/>
  <c r="F20" i="6" s="1"/>
  <c r="F22" i="6" s="1"/>
  <c r="I13" i="6"/>
  <c r="J13" i="6" s="1"/>
  <c r="I12" i="6"/>
  <c r="J12" i="6" s="1"/>
  <c r="D10" i="6"/>
  <c r="G18" i="7"/>
  <c r="G17" i="7"/>
  <c r="G16" i="7"/>
  <c r="G15" i="7"/>
  <c r="G14" i="7"/>
  <c r="F13" i="7"/>
  <c r="F19" i="7" s="1"/>
  <c r="F21" i="7" s="1"/>
  <c r="E13" i="7"/>
  <c r="E19" i="7" s="1"/>
  <c r="E21" i="7" s="1"/>
  <c r="D13" i="7"/>
  <c r="D19" i="7" s="1"/>
  <c r="D21" i="7" s="1"/>
  <c r="G12" i="7"/>
  <c r="H12" i="7" s="1"/>
  <c r="G11" i="7"/>
  <c r="H11" i="7" s="1"/>
  <c r="F10" i="7"/>
  <c r="H14" i="6"/>
  <c r="H20" i="6"/>
  <c r="H22" i="6" s="1"/>
  <c r="E14" i="6"/>
  <c r="E20" i="6" s="1"/>
  <c r="E22" i="6" s="1"/>
  <c r="D14" i="6"/>
  <c r="D20" i="6" s="1"/>
  <c r="D22" i="6" s="1"/>
  <c r="C35" i="2"/>
  <c r="C34" i="2"/>
  <c r="B35" i="2"/>
  <c r="G35" i="2" s="1"/>
  <c r="B34" i="2"/>
  <c r="B36" i="2"/>
  <c r="A1" i="2"/>
  <c r="G13" i="2"/>
  <c r="R13" i="2"/>
  <c r="G14" i="2"/>
  <c r="R14" i="2"/>
  <c r="G15" i="2"/>
  <c r="G16" i="2"/>
  <c r="G17" i="2"/>
  <c r="G18" i="2"/>
  <c r="G22" i="2"/>
  <c r="I22" i="2"/>
  <c r="G23" i="2"/>
  <c r="G24" i="2"/>
  <c r="I24" i="2"/>
  <c r="J24" i="2" s="1"/>
  <c r="G25" i="2"/>
  <c r="G26" i="2"/>
  <c r="I26" i="2"/>
  <c r="G27" i="2"/>
  <c r="G37" i="2"/>
  <c r="G38" i="2"/>
  <c r="G39" i="2"/>
  <c r="D41" i="2"/>
  <c r="E41" i="2"/>
  <c r="E47" i="2"/>
  <c r="E49" i="2" s="1"/>
  <c r="F41" i="2"/>
  <c r="F47" i="2" s="1"/>
  <c r="F49" i="2" s="1"/>
  <c r="H41" i="2"/>
  <c r="D47" i="2"/>
  <c r="G47" i="2" s="1"/>
  <c r="B48" i="2"/>
  <c r="C48" i="2"/>
  <c r="C49" i="2" s="1"/>
  <c r="D48" i="2"/>
  <c r="E48" i="2"/>
  <c r="F48" i="2"/>
  <c r="B52" i="2"/>
  <c r="B64" i="2"/>
  <c r="B65" i="2" s="1"/>
  <c r="B57" i="2"/>
  <c r="B59" i="2" s="1"/>
  <c r="C57" i="2"/>
  <c r="D52" i="2"/>
  <c r="D53" i="2"/>
  <c r="E52" i="2"/>
  <c r="E51" i="2" s="1"/>
  <c r="E53" i="2"/>
  <c r="F52" i="2"/>
  <c r="F53" i="2"/>
  <c r="G34" i="2"/>
  <c r="F51" i="2"/>
  <c r="D51" i="2"/>
  <c r="J26" i="2"/>
  <c r="K26" i="2"/>
  <c r="M26" i="2" s="1"/>
  <c r="B49" i="2"/>
  <c r="J22" i="2"/>
  <c r="C36" i="2"/>
  <c r="G36" i="2"/>
  <c r="L26" i="2"/>
  <c r="K22" i="2"/>
  <c r="L22" i="2" s="1"/>
  <c r="B33" i="2"/>
  <c r="G33" i="2" s="1"/>
  <c r="C33" i="2"/>
  <c r="B32" i="2"/>
  <c r="B41" i="2"/>
  <c r="B43" i="2"/>
  <c r="C32" i="2"/>
  <c r="C41" i="2" s="1"/>
  <c r="C43" i="2" s="1"/>
  <c r="G32" i="2"/>
  <c r="G41" i="2"/>
  <c r="I44" i="2" s="1"/>
  <c r="F54" i="2" l="1"/>
  <c r="E54" i="2"/>
  <c r="B63" i="2"/>
  <c r="B53" i="2" s="1"/>
  <c r="B62" i="2"/>
  <c r="A52" i="2"/>
  <c r="B61" i="2"/>
  <c r="A53" i="2"/>
  <c r="D43" i="2"/>
  <c r="E43" i="2" s="1"/>
  <c r="L24" i="2"/>
  <c r="E50" i="2" s="1"/>
  <c r="E57" i="2" s="1"/>
  <c r="F8" i="7"/>
  <c r="F9" i="7"/>
  <c r="F43" i="2"/>
  <c r="I45" i="2"/>
  <c r="M22" i="2"/>
  <c r="D49" i="2"/>
  <c r="G49" i="2" s="1"/>
  <c r="C64" i="2"/>
  <c r="G48" i="2"/>
  <c r="E64" i="2"/>
  <c r="B58" i="2"/>
  <c r="B60" i="2"/>
  <c r="E7" i="7"/>
  <c r="E8" i="7" s="1"/>
  <c r="E10" i="7"/>
  <c r="B44" i="2"/>
  <c r="G44" i="2" s="1"/>
  <c r="K24" i="2"/>
  <c r="M24" i="2" s="1"/>
  <c r="F64" i="2"/>
  <c r="D64" i="2"/>
  <c r="E9" i="7"/>
  <c r="G13" i="7"/>
  <c r="H13" i="7" s="1"/>
  <c r="I14" i="6"/>
  <c r="J14" i="6" s="1"/>
  <c r="I20" i="6"/>
  <c r="I22" i="6" s="1"/>
  <c r="J22" i="6" s="1"/>
  <c r="H6" i="6"/>
  <c r="G11" i="6"/>
  <c r="E11" i="6"/>
  <c r="H11" i="6"/>
  <c r="F6" i="6"/>
  <c r="E6" i="6"/>
  <c r="G6" i="6"/>
  <c r="F50" i="2" l="1"/>
  <c r="F57" i="2" s="1"/>
  <c r="E65" i="2"/>
  <c r="E60" i="2"/>
  <c r="E58" i="2"/>
  <c r="E59" i="2"/>
  <c r="D65" i="2"/>
  <c r="D54" i="2"/>
  <c r="D50" i="2"/>
  <c r="F65" i="2"/>
  <c r="F59" i="2"/>
  <c r="F58" i="2"/>
  <c r="F60" i="2"/>
  <c r="B51" i="2"/>
  <c r="C59" i="2"/>
  <c r="C58" i="2"/>
  <c r="C65" i="2"/>
  <c r="C60" i="2"/>
  <c r="C52" i="2" s="1"/>
  <c r="G19" i="7"/>
  <c r="J20" i="6"/>
  <c r="E10" i="6"/>
  <c r="E9" i="6"/>
  <c r="F10" i="6"/>
  <c r="F9" i="6"/>
  <c r="H10" i="6"/>
  <c r="H9" i="6"/>
  <c r="G10" i="6"/>
  <c r="G9" i="6"/>
  <c r="C61" i="2" l="1"/>
  <c r="C62" i="2"/>
  <c r="C63" i="2"/>
  <c r="C53" i="2" s="1"/>
  <c r="G53" i="2" s="1"/>
  <c r="F62" i="2"/>
  <c r="F63" i="2"/>
  <c r="F61" i="2"/>
  <c r="D57" i="2"/>
  <c r="G50" i="2"/>
  <c r="E63" i="2"/>
  <c r="E62" i="2"/>
  <c r="E61" i="2"/>
  <c r="G52" i="2"/>
  <c r="B54" i="2"/>
  <c r="H19" i="7"/>
  <c r="G21" i="7"/>
  <c r="H21" i="7" s="1"/>
  <c r="C51" i="2" l="1"/>
  <c r="D59" i="2"/>
  <c r="D60" i="2"/>
  <c r="D58" i="2"/>
  <c r="D62" i="2"/>
  <c r="D61" i="2"/>
  <c r="D63" i="2"/>
  <c r="C54" i="2" l="1"/>
  <c r="G54" i="2" s="1"/>
  <c r="G5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Ludington</author>
  </authors>
  <commentList>
    <comment ref="B47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Use this figure on 7a of the face page.</t>
        </r>
      </text>
    </comment>
    <comment ref="H47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Use this figure on 8a of the face page.</t>
        </r>
      </text>
    </comment>
    <comment ref="A51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F&amp;A Rate x (Annual Modular Direct Cost minus (category A and Subk costs in excess of the first $25,000))</t>
        </r>
      </text>
    </comment>
    <comment ref="B54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Use this figure on 7b of the face page.</t>
        </r>
      </text>
    </comment>
    <comment ref="H54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 xml:space="preserve">Use this figure on 8b of the face page.
</t>
        </r>
      </text>
    </comment>
  </commentList>
</comments>
</file>

<file path=xl/sharedStrings.xml><?xml version="1.0" encoding="utf-8"?>
<sst xmlns="http://schemas.openxmlformats.org/spreadsheetml/2006/main" count="163" uniqueCount="135">
  <si>
    <t>Project Begin Date:</t>
  </si>
  <si>
    <t>Project End Date:</t>
  </si>
  <si>
    <t>TOTAL</t>
  </si>
  <si>
    <t>Number of years:</t>
  </si>
  <si>
    <t>Chih-Hung Chang</t>
  </si>
  <si>
    <t>Form version 4/07/06</t>
  </si>
  <si>
    <t>PI Name:</t>
  </si>
  <si>
    <t>Northwestern University</t>
  </si>
  <si>
    <t>NIH Modular Grant Budget Tabulator (On-Campus Research)</t>
  </si>
  <si>
    <t xml:space="preserve">Complete this template and submit it with your NIH modular grant applications to OSR.  This form will be used for  </t>
  </si>
  <si>
    <t>internal purposes only and will not be sent to NIH.  Form will not calculate correctly without budget dates, and SHOULD</t>
  </si>
  <si>
    <t>NOT BE USED for programs that have a maximum budget that is not in whole modules (e.g. R03, R21, etc).</t>
  </si>
  <si>
    <t>Year One</t>
  </si>
  <si>
    <t xml:space="preserve">Year Two </t>
  </si>
  <si>
    <t>Year Three</t>
  </si>
  <si>
    <t>Year Four</t>
  </si>
  <si>
    <t>Year Five</t>
  </si>
  <si>
    <t>Cumulative</t>
  </si>
  <si>
    <t>Budget start date</t>
  </si>
  <si>
    <t>Total</t>
  </si>
  <si>
    <t xml:space="preserve">Additional </t>
  </si>
  <si>
    <t>Budget end date</t>
  </si>
  <si>
    <t>Module(s)</t>
  </si>
  <si>
    <t xml:space="preserve">Equipment Items over $5,000 </t>
  </si>
  <si>
    <t>Off-Campus Space Rental</t>
  </si>
  <si>
    <t>Patient Care Costs</t>
  </si>
  <si>
    <t>Telecommunication costs</t>
  </si>
  <si>
    <t>Tuition</t>
  </si>
  <si>
    <t>Alterations and Renovation Costs</t>
  </si>
  <si>
    <t>List each subcontract by name of subcontractor and the total amount (direct and F&amp;A) to be awarded to that subcontract.</t>
  </si>
  <si>
    <t>[Sub 1] Direct Costs</t>
  </si>
  <si>
    <t>[Sub 1] Indirect Costs</t>
  </si>
  <si>
    <t>[Sub 2] Direct Costs</t>
  </si>
  <si>
    <t>[Sub 2] Indirect Costs</t>
  </si>
  <si>
    <t>[Sub 3] Direct Costs</t>
  </si>
  <si>
    <t>[Sub 3] Indirect Costs</t>
  </si>
  <si>
    <t xml:space="preserve">Total of ALL other costs (salaries, fringe benefits, supplies and expense, consultant costs, travel, other </t>
  </si>
  <si>
    <t xml:space="preserve">direct costs).  Remember that the NIH Salary Cap still applies.  List these costs individually only if you find it useful within </t>
  </si>
  <si>
    <t xml:space="preserve">the department – OSR requires only the bottom line total.   </t>
  </si>
  <si>
    <t>SUBTOTAL DIRECT COSTS (A + B + C)</t>
  </si>
  <si>
    <t>STOP:  DO MODULAR CALCULATION NOW</t>
  </si>
  <si>
    <t>Total Costs (All Years)</t>
  </si>
  <si>
    <t xml:space="preserve">Div. by # of Yrs </t>
  </si>
  <si>
    <t>Round to nearest $25K</t>
  </si>
  <si>
    <t xml:space="preserve">Insert the rounded number for each year of the budget in the line below. </t>
  </si>
  <si>
    <t>DC LESS CONSORTIUM</t>
  </si>
  <si>
    <t>Totals (including     additional modules)</t>
  </si>
  <si>
    <t>F&amp;A</t>
  </si>
  <si>
    <t>CONSORTIUM F&amp;A</t>
  </si>
  <si>
    <t>TOTAL DIRECT COSTS</t>
  </si>
  <si>
    <t>F&amp;A BASE</t>
  </si>
  <si>
    <t>F&amp;A COSTS</t>
  </si>
  <si>
    <t>TOTAL COST</t>
  </si>
  <si>
    <t>monthly direct costs</t>
  </si>
  <si>
    <t>F&amp;A first half if %49.5</t>
  </si>
  <si>
    <t>F&amp;A first half if %51</t>
  </si>
  <si>
    <t>F&amp;A first half if 51%</t>
  </si>
  <si>
    <t>F&amp;A 2nd half if %49.5</t>
  </si>
  <si>
    <t>F&amp;A 2nd half if %51</t>
  </si>
  <si>
    <t>F&amp;A 2nd half if 51%</t>
  </si>
  <si>
    <t>months in FY A</t>
  </si>
  <si>
    <t>months in FY B</t>
  </si>
  <si>
    <t>rates and dates</t>
  </si>
  <si>
    <t>9/1/05-8/31/06</t>
  </si>
  <si>
    <t>9/1/06-8/31/07</t>
  </si>
  <si>
    <t>9/1/07-8/31/08</t>
  </si>
  <si>
    <r>
      <t>Category A</t>
    </r>
    <r>
      <rPr>
        <sz val="10"/>
        <rFont val="Times New Roman"/>
        <family val="1"/>
      </rPr>
      <t xml:space="preserve"> (Exempt from F&amp;A costs)</t>
    </r>
  </si>
  <si>
    <r>
      <t>Category B</t>
    </r>
    <r>
      <rPr>
        <sz val="10"/>
        <rFont val="Times New Roman"/>
        <family val="1"/>
      </rPr>
      <t xml:space="preserve">  - Subcontracts (F&amp;A calculated on first $25,000 of each subcontract)</t>
    </r>
  </si>
  <si>
    <r>
      <t>Category C</t>
    </r>
    <r>
      <rPr>
        <sz val="10"/>
        <rFont val="Times New Roman"/>
        <family val="1"/>
      </rPr>
      <t xml:space="preserve"> (Subject to F&amp;A)</t>
    </r>
  </si>
  <si>
    <t>Senior/Key Personnel</t>
  </si>
  <si>
    <t>Other Personnel</t>
  </si>
  <si>
    <t>Equipment</t>
  </si>
  <si>
    <t>Travel</t>
  </si>
  <si>
    <t>Other Costs</t>
  </si>
  <si>
    <t>Math Check</t>
  </si>
  <si>
    <t>YEAR 1</t>
  </si>
  <si>
    <t>Project Title:</t>
  </si>
  <si>
    <t>A.  Stipend</t>
  </si>
  <si>
    <t>Proposed Budget Details</t>
  </si>
  <si>
    <t>B.  Tuition and Fees</t>
  </si>
  <si>
    <t>C.  Institutional Allowance</t>
  </si>
  <si>
    <t xml:space="preserve">     Books</t>
  </si>
  <si>
    <t xml:space="preserve">     Travel</t>
  </si>
  <si>
    <t xml:space="preserve">     Supplies</t>
  </si>
  <si>
    <t xml:space="preserve">     Equipment</t>
  </si>
  <si>
    <t xml:space="preserve">     Other</t>
  </si>
  <si>
    <t>TOTAL COSTS</t>
  </si>
  <si>
    <r>
      <rPr>
        <b/>
        <sz val="10"/>
        <rFont val="Arial"/>
        <family val="2"/>
      </rPr>
      <t>INDIRECT COSTS</t>
    </r>
    <r>
      <rPr>
        <b/>
        <sz val="10"/>
        <color theme="4" tint="-0.249977111117893"/>
        <rFont val="Arial Black"/>
        <family val="2"/>
      </rPr>
      <t xml:space="preserve"> </t>
    </r>
    <r>
      <rPr>
        <b/>
        <sz val="9"/>
        <color rgb="FFFF0000"/>
        <rFont val="Arial"/>
        <family val="2"/>
      </rPr>
      <t>(Not Allowed)</t>
    </r>
  </si>
  <si>
    <t>NIH Postdoctoral Stipend Levels</t>
  </si>
  <si>
    <t>Years of Experience</t>
  </si>
  <si>
    <t>7 or more</t>
  </si>
  <si>
    <t>Stipend Levels:  See chart below</t>
  </si>
  <si>
    <t>postdoctoral level including any combination of support from institution training grants (e.g., T32) and</t>
  </si>
  <si>
    <t>an individual fellowship award.  Adjust number of years on the budget as needed.</t>
  </si>
  <si>
    <t>stipend level for the entire first year of support is determined by the number of full years of relevant</t>
  </si>
  <si>
    <t>postdoctoral experience when the award is issued.  Relevant experience may include research experience</t>
  </si>
  <si>
    <t>(including industrial), teaching assistantship, internship, residency, clinical duties, or other time spent</t>
  </si>
  <si>
    <t>in a health-related field beyong that of the qualifying doctoral degree.</t>
  </si>
  <si>
    <r>
      <rPr>
        <b/>
        <sz val="11"/>
        <rFont val="Calibri"/>
        <family val="2"/>
        <scheme val="minor"/>
      </rPr>
      <t>Project Dates:</t>
    </r>
    <r>
      <rPr>
        <sz val="11"/>
        <rFont val="Calibri"/>
        <family val="2"/>
        <scheme val="minor"/>
      </rPr>
      <t xml:space="preserve"> Individuals may receive up to 5 years of aggregate Kirschstein-NRSA support at the predoctoral level including any </t>
    </r>
  </si>
  <si>
    <t xml:space="preserve">dissertation research training, including any combination of support from institutional training grants (e.g., T32) and an individual </t>
  </si>
  <si>
    <r>
      <t xml:space="preserve">fellowship award. </t>
    </r>
    <r>
      <rPr>
        <b/>
        <i/>
        <sz val="11"/>
        <rFont val="Calibri"/>
        <family val="2"/>
        <scheme val="minor"/>
      </rPr>
      <t>Adjust number of years on the budget as needed.</t>
    </r>
  </si>
  <si>
    <r>
      <rPr>
        <b/>
        <sz val="11"/>
        <rFont val="Calibri"/>
        <family val="2"/>
        <scheme val="minor"/>
      </rPr>
      <t>Institutional Allowance:</t>
    </r>
    <r>
      <rPr>
        <sz val="11"/>
        <rFont val="Calibri"/>
        <family val="2"/>
        <scheme val="minor"/>
      </rPr>
      <t xml:space="preserve"> Institutional allowance is to be used to defray the cost of fellowship expenses such as health insurance, </t>
    </r>
  </si>
  <si>
    <r>
      <t xml:space="preserve">research supplies, equipment, books, and travel to scientific meetings. </t>
    </r>
    <r>
      <rPr>
        <b/>
        <i/>
        <sz val="11"/>
        <rFont val="Calibri"/>
        <family val="2"/>
        <scheme val="minor"/>
      </rPr>
      <t>Provide details as to how you plan to use the institutional</t>
    </r>
  </si>
  <si>
    <r>
      <rPr>
        <b/>
        <sz val="11"/>
        <rFont val="Calibri"/>
        <family val="2"/>
        <scheme val="minor"/>
      </rPr>
      <t>Tuition and Fees:</t>
    </r>
    <r>
      <rPr>
        <sz val="11"/>
        <rFont val="Calibri"/>
        <family val="2"/>
        <scheme val="minor"/>
      </rPr>
      <t xml:space="preserve">  Contact your respective College for tuition and fee rates.  Enter the College rate and not the NIH level of funding</t>
    </r>
  </si>
  <si>
    <t>Modular budget are NOT ALLOWED</t>
  </si>
  <si>
    <t>Modular Budget are NOT ALLOWED</t>
  </si>
  <si>
    <t>Click here for more information on maximum amount for NRSA Postdoctoral Fellowship</t>
  </si>
  <si>
    <t>MTDC</t>
  </si>
  <si>
    <t>TDC</t>
  </si>
  <si>
    <t>F&amp;A Type</t>
  </si>
  <si>
    <t>None</t>
  </si>
  <si>
    <t>Other</t>
  </si>
  <si>
    <t>Report Format</t>
  </si>
  <si>
    <t>Indirect Costs/F&amp;A are NOT ALLOWED</t>
  </si>
  <si>
    <t>Guidelines/Instructions (refer to PA for more detailed instructions)</t>
  </si>
  <si>
    <r>
      <rPr>
        <b/>
        <sz val="10"/>
        <color indexed="8"/>
        <rFont val="Arial"/>
        <family val="2"/>
      </rPr>
      <t>Project Dates</t>
    </r>
    <r>
      <rPr>
        <sz val="10"/>
        <color indexed="8"/>
        <rFont val="Arial"/>
        <family val="2"/>
      </rPr>
      <t>: Applicants may receive up to 3 years of aggregate Kirschstein-NRSA support at the</t>
    </r>
  </si>
  <si>
    <r>
      <rPr>
        <b/>
        <sz val="10"/>
        <color indexed="8"/>
        <rFont val="Arial"/>
        <family val="2"/>
      </rPr>
      <t>Stipend</t>
    </r>
    <r>
      <rPr>
        <sz val="10"/>
        <color indexed="8"/>
        <rFont val="Arial"/>
        <family val="2"/>
      </rPr>
      <t>:  Determine your number of years of experience and budget stipend accordingly.  Per NIH, the</t>
    </r>
  </si>
  <si>
    <r>
      <rPr>
        <b/>
        <sz val="10"/>
        <color indexed="8"/>
        <rFont val="Arial"/>
        <family val="2"/>
      </rPr>
      <t>Tuition and Fees</t>
    </r>
    <r>
      <rPr>
        <sz val="10"/>
        <color indexed="8"/>
        <rFont val="Arial"/>
        <family val="2"/>
      </rPr>
      <t>:  Charge tuition as applicable to your credit needs and applicable fees.  Please</t>
    </r>
  </si>
  <si>
    <t>contact your College for tuition and fee rates.  Enter the College rate and not the NIH level of funding</t>
  </si>
  <si>
    <t>Non-Federal</t>
  </si>
  <si>
    <r>
      <t xml:space="preserve">Detailed </t>
    </r>
    <r>
      <rPr>
        <sz val="8"/>
        <rFont val="Arial"/>
        <family val="2"/>
      </rPr>
      <t>(Federal)</t>
    </r>
  </si>
  <si>
    <r>
      <t xml:space="preserve">Modular </t>
    </r>
    <r>
      <rPr>
        <sz val="8"/>
        <rFont val="Arial"/>
        <family val="2"/>
      </rPr>
      <t>(Federal)</t>
    </r>
  </si>
  <si>
    <t>Insert data into the cells highlighted in blue, other cells are autopopulated</t>
  </si>
  <si>
    <t>Monthly Stipend</t>
  </si>
  <si>
    <r>
      <t xml:space="preserve">NIH will fund 60% of requested level, up to </t>
    </r>
    <r>
      <rPr>
        <b/>
        <sz val="10"/>
        <color rgb="FFFF0000"/>
        <rFont val="Arial"/>
        <family val="2"/>
      </rPr>
      <t xml:space="preserve">$16K </t>
    </r>
    <r>
      <rPr>
        <sz val="10"/>
        <color indexed="8"/>
        <rFont val="Arial"/>
        <family val="2"/>
      </rPr>
      <t xml:space="preserve">and </t>
    </r>
    <r>
      <rPr>
        <b/>
        <sz val="10"/>
        <color rgb="FFFF0000"/>
        <rFont val="Arial"/>
        <family val="2"/>
      </rPr>
      <t xml:space="preserve">$21K </t>
    </r>
    <r>
      <rPr>
        <sz val="10"/>
        <rFont val="Arial"/>
        <family val="2"/>
      </rPr>
      <t>for dual-degree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training</t>
    </r>
    <r>
      <rPr>
        <b/>
        <sz val="10"/>
        <color rgb="FFFF0000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per year for tution and fees </t>
    </r>
    <r>
      <rPr>
        <b/>
        <sz val="10"/>
        <color rgb="FFFF0000"/>
        <rFont val="Arial"/>
        <family val="2"/>
      </rPr>
      <t>(include total amount of tuition on this application page)</t>
    </r>
  </si>
  <si>
    <t xml:space="preserve">Most F32 applications will not include tuition costs, but if the courses are needed for the posdoctoral work, it is acceptable to request tuition funds.  NIH will fund 60% of requested level, up to $4,500 or 16K (formal degrees) per year for tuition and fees. </t>
  </si>
  <si>
    <t>Click here for more information on maxiumum amount for NRSA Predoctoral Fellowship</t>
  </si>
  <si>
    <r>
      <t xml:space="preserve">Maximum stipend:  </t>
    </r>
    <r>
      <rPr>
        <b/>
        <sz val="10"/>
        <color rgb="FFFF0000"/>
        <rFont val="Arial"/>
        <family val="2"/>
      </rPr>
      <t>$27,144 per year</t>
    </r>
  </si>
  <si>
    <t>12 month Stipend for FY2023</t>
  </si>
  <si>
    <r>
      <t xml:space="preserve">Maximum allowance:  </t>
    </r>
    <r>
      <rPr>
        <b/>
        <sz val="10"/>
        <color rgb="FFFF0000"/>
        <rFont val="Arial"/>
        <family val="2"/>
      </rPr>
      <t>$4,550 per year</t>
    </r>
  </si>
  <si>
    <r>
      <t xml:space="preserve">Maximum allowance:  </t>
    </r>
    <r>
      <rPr>
        <b/>
        <sz val="10"/>
        <color rgb="FFFF0000"/>
        <rFont val="Arial"/>
        <family val="2"/>
      </rPr>
      <t>$12,200 per year</t>
    </r>
  </si>
  <si>
    <t>Updated 02/21/2023</t>
  </si>
  <si>
    <r>
      <rPr>
        <b/>
        <sz val="11"/>
        <rFont val="Calibri"/>
        <family val="2"/>
        <scheme val="minor"/>
      </rPr>
      <t>Stipend:</t>
    </r>
    <r>
      <rPr>
        <sz val="11"/>
        <rFont val="Calibri"/>
        <family val="2"/>
        <scheme val="minor"/>
      </rPr>
      <t xml:space="preserve"> Stipend level is set by NIH. No change to this category.  The FY23 level is $27,144.   </t>
    </r>
  </si>
  <si>
    <t>allowance, up to $4,550 per year.</t>
  </si>
  <si>
    <t>Rates for FY23, effective for awards made on or after October 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</si>
</sst>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_(* #,##0_);_(* \(#,##0\);_(* &quot;-&quot;??_);_(@_)"/>
    <numFmt numFmtId="166" formatCode="_(&quot;$&quot;* #,##0_);_(&quot;$&quot;* \(#,##0\);_(&quot;$&quot;* &quot;-&quot;??_);_(@_)"/>
    <numFmt numFmtId="167" formatCode="0.0%"/>
    <numFmt numFmtId="168" formatCode="&quot;$&quot;#,##0"/>
    <numFmt numFmtId="169" formatCode="#,##0.000"/>
    <numFmt numFmtId="170" formatCode="m/d/yy"/>
    <numFmt numFmtId="171" formatCode="mm/dd/yy;@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21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10"/>
      <name val="Arial"/>
      <family val="2"/>
    </font>
    <font>
      <b/>
      <i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sz val="8"/>
      <color indexed="10"/>
      <name val="Times New Roman"/>
      <family val="1"/>
    </font>
    <font>
      <sz val="8"/>
      <color indexed="10"/>
      <name val="Arial"/>
      <family val="2"/>
    </font>
    <font>
      <b/>
      <sz val="10"/>
      <name val="Times New Roman"/>
      <family val="1"/>
    </font>
    <font>
      <sz val="9"/>
      <name val="Times New Roman"/>
      <family val="1"/>
    </font>
    <font>
      <b/>
      <sz val="8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 Black"/>
      <family val="2"/>
    </font>
    <font>
      <b/>
      <sz val="10"/>
      <color theme="4" tint="-0.249977111117893"/>
      <name val="Arial Black"/>
      <family val="2"/>
    </font>
    <font>
      <b/>
      <sz val="10"/>
      <color rgb="FFFF0000"/>
      <name val="Arial"/>
      <family val="2"/>
    </font>
    <font>
      <sz val="10"/>
      <color theme="4" tint="-0.249977111117893"/>
      <name val="Arial Black"/>
      <family val="2"/>
    </font>
    <font>
      <b/>
      <sz val="9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Geneva"/>
    </font>
    <font>
      <sz val="10"/>
      <name val="Geneva"/>
      <family val="2"/>
    </font>
    <font>
      <u/>
      <sz val="10"/>
      <color theme="10"/>
      <name val="Geneva"/>
      <family val="2"/>
    </font>
    <font>
      <b/>
      <sz val="11"/>
      <color indexed="8"/>
      <name val="Arial"/>
      <family val="2"/>
    </font>
    <font>
      <b/>
      <sz val="11"/>
      <color rgb="FFFF0000"/>
      <name val="Calibri"/>
      <family val="2"/>
      <scheme val="minor"/>
    </font>
    <font>
      <i/>
      <sz val="9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gray125">
        <fgColor theme="0" tint="-0.499984740745262"/>
        <bgColor indexed="65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35" fillId="0" borderId="0"/>
    <xf numFmtId="8" fontId="3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308">
    <xf numFmtId="0" fontId="0" fillId="0" borderId="0" xfId="0"/>
    <xf numFmtId="0" fontId="5" fillId="0" borderId="0" xfId="0" applyFont="1" applyFill="1"/>
    <xf numFmtId="0" fontId="5" fillId="0" borderId="0" xfId="0" applyFont="1" applyFill="1" applyBorder="1"/>
    <xf numFmtId="165" fontId="4" fillId="0" borderId="1" xfId="1" applyNumberFormat="1" applyFont="1" applyFill="1" applyBorder="1" applyAlignment="1">
      <alignment horizontal="center"/>
    </xf>
    <xf numFmtId="0" fontId="10" fillId="0" borderId="0" xfId="0" applyFont="1" applyFill="1"/>
    <xf numFmtId="0" fontId="5" fillId="0" borderId="0" xfId="0" applyFont="1" applyFill="1" applyAlignment="1"/>
    <xf numFmtId="165" fontId="3" fillId="0" borderId="6" xfId="1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4" fillId="0" borderId="0" xfId="3" applyAlignment="1" applyProtection="1"/>
    <xf numFmtId="0" fontId="16" fillId="0" borderId="0" xfId="0" applyFont="1" applyAlignment="1">
      <alignment horizontal="right"/>
    </xf>
    <xf numFmtId="0" fontId="16" fillId="0" borderId="22" xfId="0" applyFont="1" applyBorder="1"/>
    <xf numFmtId="0" fontId="18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8" fillId="0" borderId="0" xfId="0" applyFont="1" applyAlignment="1">
      <alignment horizontal="centerContinuous" vertical="top"/>
    </xf>
    <xf numFmtId="0" fontId="19" fillId="0" borderId="0" xfId="0" applyFont="1" applyAlignment="1"/>
    <xf numFmtId="0" fontId="0" fillId="0" borderId="0" xfId="0" applyAlignment="1"/>
    <xf numFmtId="0" fontId="19" fillId="0" borderId="0" xfId="0" applyFont="1" applyAlignment="1">
      <alignment vertical="top"/>
    </xf>
    <xf numFmtId="0" fontId="20" fillId="0" borderId="0" xfId="0" applyFont="1" applyFill="1" applyAlignment="1">
      <alignment horizontal="center"/>
    </xf>
    <xf numFmtId="0" fontId="16" fillId="0" borderId="23" xfId="0" applyFont="1" applyBorder="1"/>
    <xf numFmtId="0" fontId="16" fillId="0" borderId="15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0" borderId="24" xfId="0" applyFont="1" applyBorder="1" applyAlignment="1">
      <alignment horizontal="right"/>
    </xf>
    <xf numFmtId="170" fontId="16" fillId="0" borderId="25" xfId="0" applyNumberFormat="1" applyFont="1" applyBorder="1" applyAlignment="1">
      <alignment horizontal="center"/>
    </xf>
    <xf numFmtId="170" fontId="16" fillId="0" borderId="10" xfId="0" applyNumberFormat="1" applyFont="1" applyBorder="1" applyAlignment="1">
      <alignment horizontal="center"/>
    </xf>
    <xf numFmtId="170" fontId="16" fillId="0" borderId="14" xfId="0" applyNumberFormat="1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1" fontId="0" fillId="0" borderId="0" xfId="0" applyNumberFormat="1"/>
    <xf numFmtId="0" fontId="19" fillId="0" borderId="3" xfId="0" applyFont="1" applyBorder="1" applyAlignment="1">
      <alignment horizontal="right"/>
    </xf>
    <xf numFmtId="170" fontId="16" fillId="0" borderId="16" xfId="0" applyNumberFormat="1" applyFont="1" applyBorder="1" applyAlignment="1">
      <alignment horizontal="center"/>
    </xf>
    <xf numFmtId="170" fontId="16" fillId="0" borderId="17" xfId="0" applyNumberFormat="1" applyFont="1" applyBorder="1" applyAlignment="1">
      <alignment horizontal="center" wrapText="1"/>
    </xf>
    <xf numFmtId="170" fontId="16" fillId="0" borderId="18" xfId="0" applyNumberFormat="1" applyFont="1" applyBorder="1" applyAlignment="1">
      <alignment horizontal="center" wrapText="1"/>
    </xf>
    <xf numFmtId="0" fontId="16" fillId="0" borderId="28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wrapText="1"/>
    </xf>
    <xf numFmtId="0" fontId="21" fillId="0" borderId="0" xfId="0" applyFont="1" applyAlignment="1">
      <alignment vertical="top"/>
    </xf>
    <xf numFmtId="0" fontId="22" fillId="2" borderId="21" xfId="0" applyFont="1" applyFill="1" applyBorder="1" applyAlignment="1"/>
    <xf numFmtId="0" fontId="16" fillId="2" borderId="2" xfId="0" applyFont="1" applyFill="1" applyBorder="1"/>
    <xf numFmtId="0" fontId="16" fillId="2" borderId="9" xfId="0" applyFont="1" applyFill="1" applyBorder="1"/>
    <xf numFmtId="0" fontId="16" fillId="0" borderId="21" xfId="0" applyFont="1" applyBorder="1" applyAlignment="1">
      <alignment vertical="top" wrapText="1"/>
    </xf>
    <xf numFmtId="168" fontId="16" fillId="0" borderId="15" xfId="0" applyNumberFormat="1" applyFont="1" applyBorder="1" applyAlignment="1">
      <alignment horizontal="center" vertical="center"/>
    </xf>
    <xf numFmtId="168" fontId="16" fillId="0" borderId="1" xfId="0" applyNumberFormat="1" applyFont="1" applyBorder="1" applyAlignment="1">
      <alignment horizontal="center" vertical="center"/>
    </xf>
    <xf numFmtId="168" fontId="16" fillId="0" borderId="8" xfId="0" applyNumberFormat="1" applyFont="1" applyBorder="1" applyAlignment="1">
      <alignment horizontal="center" vertical="center"/>
    </xf>
    <xf numFmtId="168" fontId="16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16" fillId="0" borderId="23" xfId="0" applyFont="1" applyBorder="1" applyAlignment="1">
      <alignment vertical="top" wrapText="1"/>
    </xf>
    <xf numFmtId="168" fontId="16" fillId="0" borderId="25" xfId="0" applyNumberFormat="1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168" fontId="16" fillId="0" borderId="14" xfId="0" applyNumberFormat="1" applyFont="1" applyBorder="1" applyAlignment="1">
      <alignment horizontal="center" vertical="center"/>
    </xf>
    <xf numFmtId="0" fontId="22" fillId="2" borderId="23" xfId="0" applyFont="1" applyFill="1" applyBorder="1"/>
    <xf numFmtId="0" fontId="16" fillId="2" borderId="19" xfId="0" applyFont="1" applyFill="1" applyBorder="1"/>
    <xf numFmtId="0" fontId="16" fillId="2" borderId="20" xfId="0" applyFont="1" applyFill="1" applyBorder="1"/>
    <xf numFmtId="0" fontId="19" fillId="2" borderId="24" xfId="0" applyFont="1" applyFill="1" applyBorder="1"/>
    <xf numFmtId="0" fontId="16" fillId="2" borderId="0" xfId="0" applyFont="1" applyFill="1" applyBorder="1"/>
    <xf numFmtId="0" fontId="16" fillId="2" borderId="26" xfId="0" applyFont="1" applyFill="1" applyBorder="1"/>
    <xf numFmtId="0" fontId="19" fillId="2" borderId="3" xfId="0" applyFont="1" applyFill="1" applyBorder="1"/>
    <xf numFmtId="0" fontId="16" fillId="2" borderId="22" xfId="0" applyFont="1" applyFill="1" applyBorder="1"/>
    <xf numFmtId="0" fontId="16" fillId="2" borderId="28" xfId="0" applyFont="1" applyFill="1" applyBorder="1"/>
    <xf numFmtId="0" fontId="16" fillId="0" borderId="24" xfId="0" applyFont="1" applyBorder="1"/>
    <xf numFmtId="168" fontId="16" fillId="0" borderId="25" xfId="0" applyNumberFormat="1" applyFont="1" applyBorder="1" applyAlignment="1">
      <alignment horizontal="center"/>
    </xf>
    <xf numFmtId="168" fontId="16" fillId="0" borderId="26" xfId="0" applyNumberFormat="1" applyFont="1" applyBorder="1" applyAlignment="1">
      <alignment horizontal="center"/>
    </xf>
    <xf numFmtId="168" fontId="16" fillId="0" borderId="14" xfId="0" applyNumberFormat="1" applyFont="1" applyBorder="1" applyAlignment="1">
      <alignment horizontal="center"/>
    </xf>
    <xf numFmtId="168" fontId="16" fillId="0" borderId="27" xfId="0" applyNumberFormat="1" applyFont="1" applyBorder="1" applyAlignment="1">
      <alignment horizontal="center"/>
    </xf>
    <xf numFmtId="168" fontId="16" fillId="0" borderId="20" xfId="0" applyNumberFormat="1" applyFont="1" applyBorder="1" applyAlignment="1">
      <alignment horizontal="center"/>
    </xf>
    <xf numFmtId="168" fontId="16" fillId="0" borderId="29" xfId="0" applyNumberFormat="1" applyFont="1" applyBorder="1" applyAlignment="1">
      <alignment horizontal="center"/>
    </xf>
    <xf numFmtId="168" fontId="16" fillId="0" borderId="30" xfId="0" applyNumberFormat="1" applyFont="1" applyBorder="1" applyAlignment="1">
      <alignment horizontal="center"/>
    </xf>
    <xf numFmtId="0" fontId="16" fillId="0" borderId="18" xfId="0" applyFont="1" applyBorder="1"/>
    <xf numFmtId="168" fontId="16" fillId="0" borderId="16" xfId="0" applyNumberFormat="1" applyFont="1" applyBorder="1" applyAlignment="1">
      <alignment horizontal="center"/>
    </xf>
    <xf numFmtId="168" fontId="16" fillId="0" borderId="17" xfId="0" applyNumberFormat="1" applyFont="1" applyBorder="1" applyAlignment="1">
      <alignment horizontal="center"/>
    </xf>
    <xf numFmtId="168" fontId="16" fillId="0" borderId="18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0" fillId="0" borderId="0" xfId="0" applyNumberFormat="1"/>
    <xf numFmtId="0" fontId="16" fillId="2" borderId="24" xfId="0" applyFont="1" applyFill="1" applyBorder="1"/>
    <xf numFmtId="0" fontId="16" fillId="2" borderId="3" xfId="0" applyFont="1" applyFill="1" applyBorder="1"/>
    <xf numFmtId="168" fontId="16" fillId="0" borderId="10" xfId="0" applyNumberFormat="1" applyFont="1" applyBorder="1" applyAlignment="1">
      <alignment horizontal="center"/>
    </xf>
    <xf numFmtId="0" fontId="16" fillId="0" borderId="3" xfId="0" applyFont="1" applyBorder="1"/>
    <xf numFmtId="168" fontId="16" fillId="0" borderId="28" xfId="0" applyNumberFormat="1" applyFont="1" applyBorder="1" applyAlignment="1">
      <alignment horizontal="center"/>
    </xf>
    <xf numFmtId="0" fontId="16" fillId="3" borderId="24" xfId="0" applyFont="1" applyFill="1" applyBorder="1"/>
    <xf numFmtId="0" fontId="16" fillId="3" borderId="0" xfId="0" applyFont="1" applyFill="1" applyBorder="1" applyAlignment="1">
      <alignment horizontal="center"/>
    </xf>
    <xf numFmtId="0" fontId="16" fillId="3" borderId="26" xfId="0" applyFont="1" applyFill="1" applyBorder="1" applyAlignment="1">
      <alignment horizontal="center"/>
    </xf>
    <xf numFmtId="0" fontId="16" fillId="3" borderId="27" xfId="0" applyFont="1" applyFill="1" applyBorder="1" applyAlignment="1">
      <alignment horizontal="center"/>
    </xf>
    <xf numFmtId="0" fontId="23" fillId="0" borderId="21" xfId="0" applyFont="1" applyBorder="1" applyAlignment="1">
      <alignment wrapText="1"/>
    </xf>
    <xf numFmtId="168" fontId="16" fillId="0" borderId="15" xfId="0" applyNumberFormat="1" applyFont="1" applyBorder="1" applyAlignment="1">
      <alignment horizontal="center"/>
    </xf>
    <xf numFmtId="168" fontId="16" fillId="0" borderId="1" xfId="0" applyNumberFormat="1" applyFont="1" applyBorder="1" applyAlignment="1">
      <alignment horizontal="center"/>
    </xf>
    <xf numFmtId="168" fontId="16" fillId="0" borderId="21" xfId="0" applyNumberFormat="1" applyFont="1" applyBorder="1" applyAlignment="1">
      <alignment horizontal="center"/>
    </xf>
    <xf numFmtId="0" fontId="16" fillId="0" borderId="23" xfId="0" applyFont="1" applyBorder="1" applyAlignment="1">
      <alignment vertical="center"/>
    </xf>
    <xf numFmtId="0" fontId="16" fillId="0" borderId="19" xfId="0" applyFont="1" applyBorder="1"/>
    <xf numFmtId="0" fontId="16" fillId="0" borderId="0" xfId="0" applyFont="1" applyBorder="1"/>
    <xf numFmtId="0" fontId="16" fillId="0" borderId="26" xfId="0" applyFont="1" applyBorder="1"/>
    <xf numFmtId="0" fontId="16" fillId="0" borderId="24" xfId="0" applyFont="1" applyBorder="1" applyAlignment="1">
      <alignment vertical="center"/>
    </xf>
    <xf numFmtId="0" fontId="23" fillId="0" borderId="24" xfId="0" applyFont="1" applyBorder="1"/>
    <xf numFmtId="6" fontId="16" fillId="0" borderId="22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23" fillId="0" borderId="0" xfId="0" applyFont="1" applyBorder="1" applyAlignment="1">
      <alignment horizontal="centerContinuous"/>
    </xf>
    <xf numFmtId="0" fontId="16" fillId="0" borderId="0" xfId="0" applyFont="1" applyBorder="1" applyAlignment="1">
      <alignment horizontal="centerContinuous"/>
    </xf>
    <xf numFmtId="169" fontId="0" fillId="0" borderId="0" xfId="0" applyNumberFormat="1"/>
    <xf numFmtId="0" fontId="16" fillId="0" borderId="3" xfId="0" applyFont="1" applyBorder="1" applyAlignment="1">
      <alignment vertical="center"/>
    </xf>
    <xf numFmtId="0" fontId="16" fillId="0" borderId="25" xfId="0" applyFont="1" applyBorder="1"/>
    <xf numFmtId="0" fontId="16" fillId="0" borderId="10" xfId="0" applyFont="1" applyBorder="1"/>
    <xf numFmtId="0" fontId="16" fillId="0" borderId="14" xfId="0" applyFont="1" applyBorder="1"/>
    <xf numFmtId="0" fontId="16" fillId="0" borderId="4" xfId="0" applyFont="1" applyBorder="1" applyAlignment="1">
      <alignment horizontal="centerContinuous" vertical="top" wrapText="1"/>
    </xf>
    <xf numFmtId="168" fontId="16" fillId="0" borderId="9" xfId="0" applyNumberFormat="1" applyFont="1" applyFill="1" applyBorder="1" applyAlignment="1">
      <alignment horizontal="centerContinuous"/>
    </xf>
    <xf numFmtId="0" fontId="16" fillId="0" borderId="3" xfId="0" applyFont="1" applyBorder="1" applyAlignment="1">
      <alignment wrapText="1"/>
    </xf>
    <xf numFmtId="168" fontId="22" fillId="0" borderId="16" xfId="0" applyNumberFormat="1" applyFont="1" applyBorder="1" applyAlignment="1">
      <alignment horizontal="center"/>
    </xf>
    <xf numFmtId="168" fontId="22" fillId="0" borderId="22" xfId="0" applyNumberFormat="1" applyFont="1" applyBorder="1" applyAlignment="1">
      <alignment horizontal="centerContinuous"/>
    </xf>
    <xf numFmtId="168" fontId="16" fillId="0" borderId="28" xfId="0" applyNumberFormat="1" applyFont="1" applyFill="1" applyBorder="1" applyAlignment="1">
      <alignment horizontal="centerContinuous"/>
    </xf>
    <xf numFmtId="168" fontId="16" fillId="0" borderId="2" xfId="0" applyNumberFormat="1" applyFont="1" applyBorder="1" applyAlignment="1">
      <alignment horizontal="centerContinuous" vertical="center"/>
    </xf>
    <xf numFmtId="168" fontId="16" fillId="0" borderId="28" xfId="0" applyNumberFormat="1" applyFont="1" applyFill="1" applyBorder="1" applyAlignment="1">
      <alignment horizontal="centerContinuous" vertical="center"/>
    </xf>
    <xf numFmtId="0" fontId="16" fillId="0" borderId="24" xfId="0" applyFont="1" applyBorder="1" applyAlignment="1">
      <alignment wrapText="1"/>
    </xf>
    <xf numFmtId="168" fontId="16" fillId="0" borderId="8" xfId="0" applyNumberFormat="1" applyFont="1" applyBorder="1" applyAlignment="1">
      <alignment horizontal="center"/>
    </xf>
    <xf numFmtId="168" fontId="16" fillId="0" borderId="2" xfId="0" applyNumberFormat="1" applyFont="1" applyBorder="1" applyAlignment="1">
      <alignment horizontal="centerContinuous"/>
    </xf>
    <xf numFmtId="0" fontId="16" fillId="0" borderId="21" xfId="0" applyFont="1" applyBorder="1" applyAlignment="1">
      <alignment wrapText="1"/>
    </xf>
    <xf numFmtId="168" fontId="16" fillId="0" borderId="22" xfId="0" applyNumberFormat="1" applyFont="1" applyBorder="1" applyAlignment="1">
      <alignment horizontal="centerContinuous" vertical="center"/>
    </xf>
    <xf numFmtId="0" fontId="16" fillId="0" borderId="9" xfId="0" applyFont="1" applyFill="1" applyBorder="1" applyAlignment="1">
      <alignment horizontal="centerContinuous"/>
    </xf>
    <xf numFmtId="0" fontId="17" fillId="0" borderId="3" xfId="0" applyFont="1" applyBorder="1" applyAlignment="1">
      <alignment wrapText="1"/>
    </xf>
    <xf numFmtId="168" fontId="16" fillId="0" borderId="17" xfId="0" applyNumberFormat="1" applyFont="1" applyBorder="1" applyAlignment="1">
      <alignment horizontal="center" vertical="center"/>
    </xf>
    <xf numFmtId="168" fontId="22" fillId="0" borderId="15" xfId="0" applyNumberFormat="1" applyFont="1" applyBorder="1" applyAlignment="1">
      <alignment horizontal="center"/>
    </xf>
    <xf numFmtId="168" fontId="22" fillId="0" borderId="2" xfId="0" applyNumberFormat="1" applyFont="1" applyBorder="1" applyAlignment="1">
      <alignment horizontal="centerContinuous" vertical="center"/>
    </xf>
    <xf numFmtId="0" fontId="16" fillId="0" borderId="0" xfId="0" applyFont="1" applyBorder="1" applyAlignment="1">
      <alignment wrapText="1"/>
    </xf>
    <xf numFmtId="168" fontId="22" fillId="0" borderId="0" xfId="0" applyNumberFormat="1" applyFont="1" applyBorder="1" applyAlignment="1">
      <alignment horizontal="center"/>
    </xf>
    <xf numFmtId="168" fontId="22" fillId="0" borderId="0" xfId="0" applyNumberFormat="1" applyFont="1" applyBorder="1" applyAlignment="1">
      <alignment horizontal="centerContinuous" vertical="center"/>
    </xf>
    <xf numFmtId="168" fontId="16" fillId="0" borderId="0" xfId="0" applyNumberFormat="1" applyFont="1" applyFill="1" applyBorder="1" applyAlignment="1">
      <alignment horizontal="centerContinuous"/>
    </xf>
    <xf numFmtId="2" fontId="16" fillId="0" borderId="0" xfId="0" applyNumberFormat="1" applyFont="1"/>
    <xf numFmtId="170" fontId="16" fillId="0" borderId="0" xfId="0" applyNumberFormat="1" applyFont="1"/>
    <xf numFmtId="0" fontId="22" fillId="0" borderId="0" xfId="0" applyFont="1"/>
    <xf numFmtId="1" fontId="16" fillId="0" borderId="0" xfId="0" applyNumberFormat="1" applyFont="1"/>
    <xf numFmtId="14" fontId="16" fillId="0" borderId="0" xfId="0" applyNumberFormat="1" applyFont="1"/>
    <xf numFmtId="0" fontId="16" fillId="0" borderId="0" xfId="0" applyNumberFormat="1" applyFont="1"/>
    <xf numFmtId="0" fontId="12" fillId="0" borderId="0" xfId="0" applyFont="1" applyFill="1" applyBorder="1"/>
    <xf numFmtId="0" fontId="10" fillId="0" borderId="0" xfId="0" applyFont="1" applyFill="1" applyAlignment="1">
      <alignment horizontal="center"/>
    </xf>
    <xf numFmtId="165" fontId="3" fillId="0" borderId="5" xfId="1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5" fillId="4" borderId="0" xfId="0" applyFont="1" applyFill="1" applyBorder="1"/>
    <xf numFmtId="0" fontId="5" fillId="4" borderId="7" xfId="0" applyFont="1" applyFill="1" applyBorder="1"/>
    <xf numFmtId="0" fontId="3" fillId="4" borderId="0" xfId="0" applyFont="1" applyFill="1" applyBorder="1" applyAlignment="1">
      <alignment horizontal="right"/>
    </xf>
    <xf numFmtId="165" fontId="3" fillId="0" borderId="36" xfId="1" applyNumberFormat="1" applyFont="1" applyFill="1" applyBorder="1" applyAlignment="1">
      <alignment horizontal="center"/>
    </xf>
    <xf numFmtId="0" fontId="5" fillId="4" borderId="35" xfId="0" applyFont="1" applyFill="1" applyBorder="1"/>
    <xf numFmtId="0" fontId="12" fillId="4" borderId="0" xfId="0" applyFont="1" applyFill="1" applyBorder="1"/>
    <xf numFmtId="0" fontId="5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2" fillId="4" borderId="0" xfId="0" applyFont="1" applyFill="1" applyBorder="1" applyProtection="1">
      <protection locked="0"/>
    </xf>
    <xf numFmtId="165" fontId="3" fillId="0" borderId="6" xfId="1" applyNumberFormat="1" applyFont="1" applyFill="1" applyBorder="1" applyAlignment="1">
      <alignment horizontal="center" vertical="center"/>
    </xf>
    <xf numFmtId="167" fontId="5" fillId="4" borderId="0" xfId="0" applyNumberFormat="1" applyFont="1" applyFill="1" applyBorder="1"/>
    <xf numFmtId="0" fontId="5" fillId="4" borderId="44" xfId="0" applyFont="1" applyFill="1" applyBorder="1"/>
    <xf numFmtId="0" fontId="5" fillId="4" borderId="0" xfId="0" applyFont="1" applyFill="1" applyAlignment="1"/>
    <xf numFmtId="165" fontId="4" fillId="0" borderId="21" xfId="1" applyNumberFormat="1" applyFont="1" applyFill="1" applyBorder="1" applyAlignment="1">
      <alignment horizontal="center"/>
    </xf>
    <xf numFmtId="165" fontId="4" fillId="0" borderId="2" xfId="1" applyNumberFormat="1" applyFont="1" applyFill="1" applyBorder="1" applyAlignment="1">
      <alignment horizontal="center"/>
    </xf>
    <xf numFmtId="0" fontId="3" fillId="5" borderId="5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2" fillId="4" borderId="0" xfId="0" applyNumberFormat="1" applyFont="1" applyFill="1" applyBorder="1" applyAlignment="1" applyProtection="1">
      <alignment horizontal="center"/>
      <protection locked="0"/>
    </xf>
    <xf numFmtId="164" fontId="2" fillId="4" borderId="0" xfId="0" applyNumberFormat="1" applyFont="1" applyFill="1" applyBorder="1" applyAlignment="1" applyProtection="1">
      <alignment horizontal="left"/>
      <protection locked="0"/>
    </xf>
    <xf numFmtId="0" fontId="11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10" fillId="4" borderId="0" xfId="0" applyFont="1" applyFill="1" applyBorder="1"/>
    <xf numFmtId="0" fontId="10" fillId="4" borderId="0" xfId="0" applyFont="1" applyFill="1" applyBorder="1" applyAlignment="1">
      <alignment horizontal="center"/>
    </xf>
    <xf numFmtId="166" fontId="7" fillId="4" borderId="0" xfId="2" quotePrefix="1" applyNumberFormat="1" applyFont="1" applyFill="1" applyBorder="1" applyAlignment="1" applyProtection="1">
      <alignment horizontal="left"/>
      <protection locked="0"/>
    </xf>
    <xf numFmtId="166" fontId="10" fillId="4" borderId="0" xfId="2" quotePrefix="1" applyNumberFormat="1" applyFont="1" applyFill="1" applyBorder="1" applyAlignment="1" applyProtection="1">
      <alignment horizontal="left"/>
      <protection locked="0"/>
    </xf>
    <xf numFmtId="166" fontId="10" fillId="4" borderId="0" xfId="2" quotePrefix="1" applyNumberFormat="1" applyFont="1" applyFill="1" applyBorder="1" applyAlignment="1" applyProtection="1">
      <alignment horizontal="center"/>
      <protection locked="0"/>
    </xf>
    <xf numFmtId="0" fontId="5" fillId="4" borderId="0" xfId="0" applyFont="1" applyFill="1" applyAlignment="1">
      <alignment horizontal="left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5" fillId="4" borderId="0" xfId="0" applyFont="1" applyFill="1" applyAlignment="1">
      <alignment vertical="center"/>
    </xf>
    <xf numFmtId="0" fontId="3" fillId="5" borderId="52" xfId="0" applyFont="1" applyFill="1" applyBorder="1" applyAlignment="1">
      <alignment horizontal="center"/>
    </xf>
    <xf numFmtId="165" fontId="3" fillId="0" borderId="3" xfId="1" applyNumberFormat="1" applyFont="1" applyFill="1" applyBorder="1" applyAlignment="1">
      <alignment horizontal="center" vertical="center"/>
    </xf>
    <xf numFmtId="165" fontId="3" fillId="0" borderId="21" xfId="1" applyNumberFormat="1" applyFont="1" applyFill="1" applyBorder="1" applyAlignment="1">
      <alignment horizontal="center" vertical="center"/>
    </xf>
    <xf numFmtId="165" fontId="3" fillId="0" borderId="21" xfId="1" applyNumberFormat="1" applyFont="1" applyFill="1" applyBorder="1" applyAlignment="1">
      <alignment horizontal="center"/>
    </xf>
    <xf numFmtId="0" fontId="3" fillId="8" borderId="23" xfId="0" applyFont="1" applyFill="1" applyBorder="1" applyAlignment="1">
      <alignment horizontal="right"/>
    </xf>
    <xf numFmtId="165" fontId="3" fillId="0" borderId="32" xfId="1" applyNumberFormat="1" applyFont="1" applyFill="1" applyBorder="1" applyAlignment="1">
      <alignment horizontal="center" vertical="center"/>
    </xf>
    <xf numFmtId="0" fontId="0" fillId="8" borderId="31" xfId="0" applyFill="1" applyBorder="1"/>
    <xf numFmtId="0" fontId="6" fillId="5" borderId="50" xfId="0" applyFont="1" applyFill="1" applyBorder="1" applyAlignment="1">
      <alignment horizontal="center"/>
    </xf>
    <xf numFmtId="0" fontId="26" fillId="6" borderId="46" xfId="0" applyFont="1" applyFill="1" applyBorder="1" applyAlignment="1" applyProtection="1">
      <alignment horizontal="right"/>
      <protection locked="0"/>
    </xf>
    <xf numFmtId="0" fontId="26" fillId="6" borderId="42" xfId="0" applyFont="1" applyFill="1" applyBorder="1" applyAlignment="1" applyProtection="1">
      <alignment horizontal="right"/>
      <protection locked="0"/>
    </xf>
    <xf numFmtId="0" fontId="2" fillId="4" borderId="59" xfId="0" applyFont="1" applyFill="1" applyBorder="1" applyProtection="1">
      <protection locked="0"/>
    </xf>
    <xf numFmtId="0" fontId="26" fillId="6" borderId="61" xfId="0" applyFont="1" applyFill="1" applyBorder="1" applyAlignment="1" applyProtection="1">
      <alignment horizontal="right"/>
      <protection locked="0"/>
    </xf>
    <xf numFmtId="0" fontId="2" fillId="4" borderId="60" xfId="0" applyFont="1" applyFill="1" applyBorder="1" applyProtection="1">
      <protection locked="0"/>
    </xf>
    <xf numFmtId="165" fontId="26" fillId="0" borderId="63" xfId="1" applyNumberFormat="1" applyFont="1" applyFill="1" applyBorder="1" applyAlignment="1">
      <alignment horizontal="center"/>
    </xf>
    <xf numFmtId="165" fontId="26" fillId="0" borderId="64" xfId="1" applyNumberFormat="1" applyFont="1" applyFill="1" applyBorder="1" applyAlignment="1">
      <alignment horizontal="center"/>
    </xf>
    <xf numFmtId="165" fontId="26" fillId="0" borderId="24" xfId="1" applyNumberFormat="1" applyFont="1" applyFill="1" applyBorder="1" applyAlignment="1">
      <alignment horizontal="center"/>
    </xf>
    <xf numFmtId="165" fontId="2" fillId="0" borderId="65" xfId="1" applyNumberFormat="1" applyFont="1" applyFill="1" applyBorder="1" applyAlignment="1">
      <alignment horizontal="center"/>
    </xf>
    <xf numFmtId="165" fontId="3" fillId="0" borderId="66" xfId="1" applyNumberFormat="1" applyFont="1" applyFill="1" applyBorder="1" applyAlignment="1">
      <alignment horizontal="center"/>
    </xf>
    <xf numFmtId="165" fontId="3" fillId="0" borderId="67" xfId="1" applyNumberFormat="1" applyFont="1" applyFill="1" applyBorder="1" applyAlignment="1">
      <alignment horizontal="center"/>
    </xf>
    <xf numFmtId="165" fontId="3" fillId="0" borderId="68" xfId="1" applyNumberFormat="1" applyFont="1" applyFill="1" applyBorder="1" applyAlignment="1">
      <alignment horizontal="center"/>
    </xf>
    <xf numFmtId="0" fontId="12" fillId="4" borderId="44" xfId="0" applyFont="1" applyFill="1" applyBorder="1"/>
    <xf numFmtId="0" fontId="5" fillId="7" borderId="42" xfId="0" applyFont="1" applyFill="1" applyBorder="1" applyAlignment="1">
      <alignment horizontal="center"/>
    </xf>
    <xf numFmtId="0" fontId="5" fillId="7" borderId="44" xfId="0" applyFont="1" applyFill="1" applyBorder="1" applyAlignment="1">
      <alignment horizontal="center"/>
    </xf>
    <xf numFmtId="0" fontId="5" fillId="7" borderId="43" xfId="0" applyFont="1" applyFill="1" applyBorder="1" applyAlignment="1">
      <alignment horizontal="center"/>
    </xf>
    <xf numFmtId="0" fontId="6" fillId="7" borderId="46" xfId="0" applyFont="1" applyFill="1" applyBorder="1" applyAlignment="1">
      <alignment horizontal="center" wrapText="1"/>
    </xf>
    <xf numFmtId="0" fontId="32" fillId="4" borderId="0" xfId="0" applyFont="1" applyFill="1"/>
    <xf numFmtId="0" fontId="32" fillId="4" borderId="0" xfId="0" applyFont="1" applyFill="1" applyAlignment="1">
      <alignment horizontal="left"/>
    </xf>
    <xf numFmtId="0" fontId="34" fillId="4" borderId="0" xfId="0" applyFont="1" applyFill="1" applyAlignment="1">
      <alignment horizontal="left"/>
    </xf>
    <xf numFmtId="164" fontId="6" fillId="4" borderId="0" xfId="0" applyNumberFormat="1" applyFont="1" applyFill="1" applyBorder="1" applyAlignment="1">
      <alignment horizontal="center"/>
    </xf>
    <xf numFmtId="165" fontId="4" fillId="0" borderId="2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/>
    </xf>
    <xf numFmtId="0" fontId="2" fillId="0" borderId="0" xfId="0" applyFont="1"/>
    <xf numFmtId="0" fontId="9" fillId="4" borderId="0" xfId="0" applyFont="1" applyFill="1" applyBorder="1" applyAlignment="1">
      <alignment horizontal="left"/>
    </xf>
    <xf numFmtId="171" fontId="6" fillId="4" borderId="0" xfId="0" applyNumberFormat="1" applyFont="1" applyFill="1" applyAlignment="1">
      <alignment horizontal="center"/>
    </xf>
    <xf numFmtId="0" fontId="38" fillId="4" borderId="0" xfId="0" applyFont="1" applyFill="1"/>
    <xf numFmtId="0" fontId="11" fillId="4" borderId="0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38" fillId="4" borderId="0" xfId="0" applyFont="1" applyFill="1" applyAlignment="1"/>
    <xf numFmtId="165" fontId="3" fillId="0" borderId="17" xfId="0" applyNumberFormat="1" applyFont="1" applyFill="1" applyBorder="1" applyAlignment="1">
      <alignment horizontal="left" vertical="center"/>
    </xf>
    <xf numFmtId="165" fontId="3" fillId="0" borderId="3" xfId="0" applyNumberFormat="1" applyFont="1" applyFill="1" applyBorder="1" applyAlignment="1">
      <alignment horizontal="left" vertical="center"/>
    </xf>
    <xf numFmtId="0" fontId="3" fillId="4" borderId="32" xfId="0" applyFont="1" applyFill="1" applyBorder="1" applyAlignment="1">
      <alignment vertical="center"/>
    </xf>
    <xf numFmtId="165" fontId="30" fillId="4" borderId="50" xfId="1" applyNumberFormat="1" applyFont="1" applyFill="1" applyBorder="1" applyAlignment="1">
      <alignment horizontal="center" vertical="center"/>
    </xf>
    <xf numFmtId="165" fontId="30" fillId="4" borderId="52" xfId="1" applyNumberFormat="1" applyFont="1" applyFill="1" applyBorder="1" applyAlignment="1">
      <alignment horizontal="center" vertical="center"/>
    </xf>
    <xf numFmtId="165" fontId="3" fillId="4" borderId="13" xfId="1" applyNumberFormat="1" applyFont="1" applyFill="1" applyBorder="1" applyAlignment="1">
      <alignment horizontal="center" vertical="center"/>
    </xf>
    <xf numFmtId="0" fontId="39" fillId="4" borderId="0" xfId="0" applyFont="1" applyFill="1" applyAlignment="1">
      <alignment horizontal="left"/>
    </xf>
    <xf numFmtId="0" fontId="29" fillId="4" borderId="0" xfId="0" applyFont="1" applyFill="1"/>
    <xf numFmtId="165" fontId="4" fillId="6" borderId="3" xfId="1" applyNumberFormat="1" applyFont="1" applyFill="1" applyBorder="1" applyAlignment="1" applyProtection="1">
      <alignment horizontal="center" vertical="center"/>
      <protection locked="0"/>
    </xf>
    <xf numFmtId="165" fontId="4" fillId="6" borderId="17" xfId="1" applyNumberFormat="1" applyFont="1" applyFill="1" applyBorder="1" applyAlignment="1" applyProtection="1">
      <alignment horizontal="center" vertical="center"/>
      <protection locked="0"/>
    </xf>
    <xf numFmtId="165" fontId="4" fillId="6" borderId="22" xfId="1" applyNumberFormat="1" applyFont="1" applyFill="1" applyBorder="1" applyAlignment="1" applyProtection="1">
      <alignment horizontal="center" vertical="center"/>
      <protection locked="0"/>
    </xf>
    <xf numFmtId="165" fontId="4" fillId="6" borderId="21" xfId="1" applyNumberFormat="1" applyFont="1" applyFill="1" applyBorder="1" applyAlignment="1" applyProtection="1">
      <alignment horizontal="center" vertical="center"/>
      <protection locked="0"/>
    </xf>
    <xf numFmtId="165" fontId="4" fillId="6" borderId="1" xfId="1" applyNumberFormat="1" applyFont="1" applyFill="1" applyBorder="1" applyAlignment="1" applyProtection="1">
      <alignment horizontal="center" vertical="center"/>
      <protection locked="0"/>
    </xf>
    <xf numFmtId="165" fontId="4" fillId="6" borderId="2" xfId="1" applyNumberFormat="1" applyFont="1" applyFill="1" applyBorder="1" applyAlignment="1" applyProtection="1">
      <alignment horizontal="center" vertical="center"/>
      <protection locked="0"/>
    </xf>
    <xf numFmtId="165" fontId="26" fillId="6" borderId="62" xfId="1" applyNumberFormat="1" applyFont="1" applyFill="1" applyBorder="1" applyAlignment="1" applyProtection="1">
      <alignment horizontal="center"/>
      <protection locked="0"/>
    </xf>
    <xf numFmtId="165" fontId="26" fillId="6" borderId="10" xfId="1" applyNumberFormat="1" applyFont="1" applyFill="1" applyBorder="1" applyAlignment="1" applyProtection="1">
      <alignment horizontal="center"/>
      <protection locked="0"/>
    </xf>
    <xf numFmtId="165" fontId="26" fillId="6" borderId="24" xfId="1" applyNumberFormat="1" applyFont="1" applyFill="1" applyBorder="1" applyAlignment="1" applyProtection="1">
      <alignment horizontal="center"/>
      <protection locked="0"/>
    </xf>
    <xf numFmtId="165" fontId="26" fillId="6" borderId="55" xfId="1" applyNumberFormat="1" applyFont="1" applyFill="1" applyBorder="1" applyAlignment="1" applyProtection="1">
      <alignment horizontal="center"/>
      <protection locked="0"/>
    </xf>
    <xf numFmtId="165" fontId="26" fillId="6" borderId="0" xfId="1" applyNumberFormat="1" applyFont="1" applyFill="1" applyBorder="1" applyAlignment="1" applyProtection="1">
      <alignment horizontal="center"/>
      <protection locked="0"/>
    </xf>
    <xf numFmtId="165" fontId="26" fillId="6" borderId="27" xfId="1" applyNumberFormat="1" applyFont="1" applyFill="1" applyBorder="1" applyAlignment="1" applyProtection="1">
      <alignment horizontal="center"/>
      <protection locked="0"/>
    </xf>
    <xf numFmtId="165" fontId="26" fillId="6" borderId="56" xfId="1" applyNumberFormat="1" applyFont="1" applyFill="1" applyBorder="1" applyAlignment="1" applyProtection="1">
      <alignment horizontal="center"/>
      <protection locked="0"/>
    </xf>
    <xf numFmtId="165" fontId="4" fillId="6" borderId="57" xfId="1" applyNumberFormat="1" applyFont="1" applyFill="1" applyBorder="1" applyAlignment="1" applyProtection="1">
      <alignment horizontal="center"/>
      <protection locked="0"/>
    </xf>
    <xf numFmtId="165" fontId="4" fillId="6" borderId="37" xfId="1" applyNumberFormat="1" applyFont="1" applyFill="1" applyBorder="1" applyAlignment="1" applyProtection="1">
      <alignment horizontal="center"/>
      <protection locked="0"/>
    </xf>
    <xf numFmtId="165" fontId="4" fillId="6" borderId="33" xfId="1" applyNumberFormat="1" applyFont="1" applyFill="1" applyBorder="1" applyAlignment="1" applyProtection="1">
      <alignment horizontal="center"/>
      <protection locked="0"/>
    </xf>
    <xf numFmtId="165" fontId="4" fillId="6" borderId="34" xfId="1" applyNumberFormat="1" applyFont="1" applyFill="1" applyBorder="1" applyAlignment="1" applyProtection="1">
      <alignment horizontal="center" vertical="center"/>
      <protection locked="0"/>
    </xf>
    <xf numFmtId="165" fontId="26" fillId="6" borderId="76" xfId="1" applyNumberFormat="1" applyFont="1" applyFill="1" applyBorder="1" applyAlignment="1" applyProtection="1">
      <alignment horizontal="center"/>
      <protection locked="0"/>
    </xf>
    <xf numFmtId="165" fontId="26" fillId="6" borderId="77" xfId="1" applyNumberFormat="1" applyFont="1" applyFill="1" applyBorder="1" applyAlignment="1" applyProtection="1">
      <alignment horizontal="center"/>
      <protection locked="0"/>
    </xf>
    <xf numFmtId="165" fontId="26" fillId="6" borderId="71" xfId="1" applyNumberFormat="1" applyFont="1" applyFill="1" applyBorder="1" applyAlignment="1" applyProtection="1">
      <alignment horizontal="center"/>
      <protection locked="0"/>
    </xf>
    <xf numFmtId="165" fontId="26" fillId="6" borderId="78" xfId="1" applyNumberFormat="1" applyFont="1" applyFill="1" applyBorder="1" applyAlignment="1" applyProtection="1">
      <alignment horizontal="center"/>
      <protection locked="0"/>
    </xf>
    <xf numFmtId="171" fontId="3" fillId="4" borderId="0" xfId="0" applyNumberFormat="1" applyFont="1" applyFill="1" applyAlignment="1">
      <alignment horizontal="center"/>
    </xf>
    <xf numFmtId="0" fontId="5" fillId="4" borderId="0" xfId="0" applyFont="1" applyFill="1" applyBorder="1" applyAlignment="1"/>
    <xf numFmtId="0" fontId="6" fillId="7" borderId="46" xfId="0" applyFont="1" applyFill="1" applyBorder="1" applyAlignment="1">
      <alignment horizontal="center" vertical="center" wrapText="1"/>
    </xf>
    <xf numFmtId="5" fontId="5" fillId="7" borderId="46" xfId="2" applyNumberFormat="1" applyFont="1" applyFill="1" applyBorder="1" applyAlignment="1">
      <alignment horizontal="center"/>
    </xf>
    <xf numFmtId="5" fontId="5" fillId="7" borderId="40" xfId="2" applyNumberFormat="1" applyFont="1" applyFill="1" applyBorder="1" applyAlignment="1">
      <alignment horizontal="center"/>
    </xf>
    <xf numFmtId="5" fontId="5" fillId="7" borderId="41" xfId="2" applyNumberFormat="1" applyFont="1" applyFill="1" applyBorder="1" applyAlignment="1">
      <alignment horizontal="center"/>
    </xf>
    <xf numFmtId="0" fontId="40" fillId="4" borderId="0" xfId="0" applyFont="1" applyFill="1"/>
    <xf numFmtId="0" fontId="13" fillId="4" borderId="0" xfId="0" applyFont="1" applyFill="1" applyBorder="1"/>
    <xf numFmtId="0" fontId="14" fillId="4" borderId="0" xfId="3" applyFill="1" applyAlignment="1" applyProtection="1">
      <alignment horizontal="left"/>
    </xf>
    <xf numFmtId="0" fontId="6" fillId="6" borderId="0" xfId="0" applyFont="1" applyFill="1" applyBorder="1" applyAlignment="1" applyProtection="1">
      <alignment horizontal="left"/>
      <protection locked="0"/>
    </xf>
    <xf numFmtId="0" fontId="3" fillId="6" borderId="75" xfId="0" applyFont="1" applyFill="1" applyBorder="1" applyAlignment="1" applyProtection="1">
      <alignment horizontal="left" vertical="center" wrapText="1"/>
      <protection locked="0"/>
    </xf>
    <xf numFmtId="0" fontId="3" fillId="6" borderId="79" xfId="0" applyFont="1" applyFill="1" applyBorder="1" applyAlignment="1" applyProtection="1">
      <alignment horizontal="left" vertical="center" wrapText="1"/>
      <protection locked="0"/>
    </xf>
    <xf numFmtId="164" fontId="2" fillId="6" borderId="74" xfId="0" applyNumberFormat="1" applyFont="1" applyFill="1" applyBorder="1" applyAlignment="1" applyProtection="1">
      <alignment horizontal="center"/>
      <protection locked="0"/>
    </xf>
    <xf numFmtId="164" fontId="2" fillId="6" borderId="80" xfId="0" applyNumberFormat="1" applyFont="1" applyFill="1" applyBorder="1" applyAlignment="1" applyProtection="1">
      <alignment horizontal="center"/>
      <protection locked="0"/>
    </xf>
    <xf numFmtId="164" fontId="2" fillId="6" borderId="73" xfId="0" applyNumberFormat="1" applyFont="1" applyFill="1" applyBorder="1" applyAlignment="1" applyProtection="1">
      <alignment horizontal="center"/>
      <protection locked="0"/>
    </xf>
    <xf numFmtId="164" fontId="2" fillId="6" borderId="38" xfId="0" applyNumberFormat="1" applyFont="1" applyFill="1" applyBorder="1" applyAlignment="1" applyProtection="1">
      <alignment horizontal="center"/>
      <protection locked="0"/>
    </xf>
    <xf numFmtId="0" fontId="6" fillId="5" borderId="38" xfId="0" applyFont="1" applyFill="1" applyBorder="1" applyAlignment="1">
      <alignment horizontal="right"/>
    </xf>
    <xf numFmtId="0" fontId="6" fillId="5" borderId="72" xfId="0" applyFont="1" applyFill="1" applyBorder="1" applyAlignment="1">
      <alignment horizontal="right"/>
    </xf>
    <xf numFmtId="0" fontId="3" fillId="5" borderId="79" xfId="0" applyFont="1" applyFill="1" applyBorder="1" applyAlignment="1">
      <alignment horizontal="right" vertical="center"/>
    </xf>
    <xf numFmtId="0" fontId="3" fillId="5" borderId="0" xfId="0" applyFont="1" applyFill="1" applyBorder="1" applyAlignment="1">
      <alignment horizontal="right"/>
    </xf>
    <xf numFmtId="0" fontId="3" fillId="5" borderId="80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0" fillId="0" borderId="51" xfId="0" applyFont="1" applyFill="1" applyBorder="1" applyAlignment="1">
      <alignment horizontal="left" vertical="center"/>
    </xf>
    <xf numFmtId="0" fontId="30" fillId="0" borderId="50" xfId="0" applyFont="1" applyFill="1" applyBorder="1" applyAlignment="1">
      <alignment horizontal="left" vertical="center"/>
    </xf>
    <xf numFmtId="0" fontId="28" fillId="0" borderId="25" xfId="0" applyFont="1" applyFill="1" applyBorder="1" applyAlignment="1">
      <alignment horizontal="left"/>
    </xf>
    <xf numFmtId="0" fontId="28" fillId="0" borderId="10" xfId="0" applyFont="1" applyFill="1" applyBorder="1" applyAlignment="1">
      <alignment horizontal="left"/>
    </xf>
    <xf numFmtId="0" fontId="5" fillId="7" borderId="42" xfId="0" applyFont="1" applyFill="1" applyBorder="1" applyAlignment="1">
      <alignment horizontal="left" wrapText="1"/>
    </xf>
    <xf numFmtId="0" fontId="5" fillId="7" borderId="41" xfId="0" applyFont="1" applyFill="1" applyBorder="1" applyAlignment="1">
      <alignment horizontal="left" wrapText="1"/>
    </xf>
    <xf numFmtId="0" fontId="5" fillId="7" borderId="42" xfId="0" applyFont="1" applyFill="1" applyBorder="1" applyAlignment="1">
      <alignment horizontal="left" vertical="center"/>
    </xf>
    <xf numFmtId="0" fontId="5" fillId="7" borderId="41" xfId="0" applyFont="1" applyFill="1" applyBorder="1" applyAlignment="1">
      <alignment horizontal="left" vertical="center"/>
    </xf>
    <xf numFmtId="167" fontId="5" fillId="4" borderId="0" xfId="0" applyNumberFormat="1" applyFont="1" applyFill="1" applyBorder="1" applyAlignment="1">
      <alignment horizontal="center"/>
    </xf>
    <xf numFmtId="0" fontId="5" fillId="7" borderId="43" xfId="0" applyFont="1" applyFill="1" applyBorder="1" applyAlignment="1">
      <alignment horizontal="left" vertical="center"/>
    </xf>
    <xf numFmtId="0" fontId="5" fillId="7" borderId="40" xfId="0" applyFont="1" applyFill="1" applyBorder="1" applyAlignment="1">
      <alignment horizontal="left" vertical="center"/>
    </xf>
    <xf numFmtId="0" fontId="5" fillId="7" borderId="47" xfId="0" applyFont="1" applyFill="1" applyBorder="1" applyAlignment="1">
      <alignment horizontal="left" vertical="center"/>
    </xf>
    <xf numFmtId="0" fontId="5" fillId="7" borderId="44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5" fillId="7" borderId="48" xfId="0" applyFont="1" applyFill="1" applyBorder="1" applyAlignment="1">
      <alignment horizontal="left" vertical="center"/>
    </xf>
    <xf numFmtId="0" fontId="5" fillId="7" borderId="45" xfId="0" applyFont="1" applyFill="1" applyBorder="1" applyAlignment="1">
      <alignment horizontal="left" vertical="center"/>
    </xf>
    <xf numFmtId="0" fontId="5" fillId="7" borderId="39" xfId="0" applyFont="1" applyFill="1" applyBorder="1" applyAlignment="1">
      <alignment horizontal="left" vertical="center"/>
    </xf>
    <xf numFmtId="0" fontId="5" fillId="7" borderId="49" xfId="0" applyFont="1" applyFill="1" applyBorder="1" applyAlignment="1">
      <alignment horizontal="left" vertical="center"/>
    </xf>
    <xf numFmtId="0" fontId="2" fillId="5" borderId="74" xfId="0" applyNumberFormat="1" applyFont="1" applyFill="1" applyBorder="1" applyAlignment="1" applyProtection="1">
      <alignment horizontal="center"/>
    </xf>
    <xf numFmtId="0" fontId="2" fillId="5" borderId="80" xfId="0" applyNumberFormat="1" applyFont="1" applyFill="1" applyBorder="1" applyAlignment="1" applyProtection="1">
      <alignment horizontal="center"/>
    </xf>
    <xf numFmtId="0" fontId="27" fillId="0" borderId="11" xfId="0" applyFont="1" applyFill="1" applyBorder="1" applyAlignment="1">
      <alignment horizontal="left"/>
    </xf>
    <xf numFmtId="0" fontId="27" fillId="0" borderId="12" xfId="0" applyFont="1" applyFill="1" applyBorder="1" applyAlignment="1">
      <alignment horizontal="left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26" xfId="0" applyFont="1" applyFill="1" applyBorder="1" applyAlignment="1" applyProtection="1">
      <alignment horizontal="left" vertical="center"/>
      <protection locked="0"/>
    </xf>
    <xf numFmtId="0" fontId="3" fillId="0" borderId="53" xfId="0" applyFont="1" applyFill="1" applyBorder="1" applyAlignment="1" applyProtection="1">
      <alignment horizontal="left" vertical="center"/>
      <protection locked="0"/>
    </xf>
    <xf numFmtId="0" fontId="3" fillId="0" borderId="39" xfId="0" applyFont="1" applyFill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left" vertical="center"/>
      <protection locked="0"/>
    </xf>
    <xf numFmtId="6" fontId="5" fillId="7" borderId="58" xfId="0" applyNumberFormat="1" applyFont="1" applyFill="1" applyBorder="1" applyAlignment="1">
      <alignment horizontal="center"/>
    </xf>
    <xf numFmtId="0" fontId="5" fillId="7" borderId="71" xfId="0" applyFont="1" applyFill="1" applyBorder="1" applyAlignment="1">
      <alignment horizontal="center"/>
    </xf>
    <xf numFmtId="6" fontId="5" fillId="7" borderId="42" xfId="0" applyNumberFormat="1" applyFont="1" applyFill="1" applyBorder="1" applyAlignment="1">
      <alignment horizontal="center"/>
    </xf>
    <xf numFmtId="6" fontId="5" fillId="7" borderId="41" xfId="0" applyNumberFormat="1" applyFont="1" applyFill="1" applyBorder="1" applyAlignment="1">
      <alignment horizontal="center"/>
    </xf>
    <xf numFmtId="0" fontId="6" fillId="7" borderId="41" xfId="0" applyFont="1" applyFill="1" applyBorder="1" applyAlignment="1">
      <alignment horizontal="center" wrapText="1"/>
    </xf>
    <xf numFmtId="6" fontId="5" fillId="7" borderId="69" xfId="0" applyNumberFormat="1" applyFont="1" applyFill="1" applyBorder="1" applyAlignment="1">
      <alignment horizontal="center"/>
    </xf>
    <xf numFmtId="0" fontId="6" fillId="7" borderId="43" xfId="0" applyFont="1" applyFill="1" applyBorder="1" applyAlignment="1">
      <alignment horizontal="center"/>
    </xf>
    <xf numFmtId="0" fontId="6" fillId="7" borderId="40" xfId="0" applyFont="1" applyFill="1" applyBorder="1" applyAlignment="1">
      <alignment horizontal="center"/>
    </xf>
    <xf numFmtId="0" fontId="3" fillId="0" borderId="53" xfId="0" applyFont="1" applyFill="1" applyBorder="1" applyAlignment="1" applyProtection="1">
      <alignment horizontal="left"/>
      <protection locked="0"/>
    </xf>
    <xf numFmtId="0" fontId="3" fillId="0" borderId="39" xfId="0" applyFont="1" applyFill="1" applyBorder="1" applyAlignment="1" applyProtection="1">
      <alignment horizontal="left"/>
      <protection locked="0"/>
    </xf>
    <xf numFmtId="0" fontId="3" fillId="0" borderId="54" xfId="0" applyFont="1" applyFill="1" applyBorder="1" applyAlignment="1" applyProtection="1">
      <alignment horizontal="left"/>
      <protection locked="0"/>
    </xf>
    <xf numFmtId="0" fontId="5" fillId="7" borderId="70" xfId="0" applyFont="1" applyFill="1" applyBorder="1" applyAlignment="1">
      <alignment horizontal="center"/>
    </xf>
    <xf numFmtId="0" fontId="3" fillId="5" borderId="74" xfId="0" applyNumberFormat="1" applyFont="1" applyFill="1" applyBorder="1" applyAlignment="1" applyProtection="1">
      <alignment horizontal="center"/>
    </xf>
    <xf numFmtId="0" fontId="3" fillId="5" borderId="80" xfId="0" applyNumberFormat="1" applyFont="1" applyFill="1" applyBorder="1" applyAlignment="1" applyProtection="1">
      <alignment horizontal="center"/>
    </xf>
    <xf numFmtId="0" fontId="6" fillId="6" borderId="73" xfId="0" applyFont="1" applyFill="1" applyBorder="1" applyAlignment="1" applyProtection="1">
      <alignment horizontal="left"/>
      <protection locked="0"/>
    </xf>
    <xf numFmtId="0" fontId="6" fillId="6" borderId="38" xfId="0" applyFont="1" applyFill="1" applyBorder="1" applyAlignment="1" applyProtection="1">
      <alignment horizontal="left"/>
      <protection locked="0"/>
    </xf>
    <xf numFmtId="0" fontId="3" fillId="6" borderId="75" xfId="0" applyFont="1" applyFill="1" applyBorder="1" applyAlignment="1" applyProtection="1">
      <alignment horizontal="left" wrapText="1"/>
      <protection locked="0"/>
    </xf>
    <xf numFmtId="0" fontId="3" fillId="6" borderId="79" xfId="0" applyFont="1" applyFill="1" applyBorder="1" applyAlignment="1" applyProtection="1">
      <alignment horizontal="left" wrapText="1"/>
      <protection locked="0"/>
    </xf>
    <xf numFmtId="0" fontId="3" fillId="5" borderId="79" xfId="0" applyFont="1" applyFill="1" applyBorder="1" applyAlignment="1">
      <alignment horizontal="right"/>
    </xf>
    <xf numFmtId="0" fontId="3" fillId="5" borderId="38" xfId="0" applyFont="1" applyFill="1" applyBorder="1" applyAlignment="1">
      <alignment horizontal="right"/>
    </xf>
  </cellXfs>
  <cellStyles count="12">
    <cellStyle name="Comma" xfId="1" builtinId="3"/>
    <cellStyle name="Currency" xfId="2" builtinId="4"/>
    <cellStyle name="Currency 2" xfId="8" xr:uid="{00000000-0005-0000-0000-000002000000}"/>
    <cellStyle name="Currency 3" xfId="6" xr:uid="{00000000-0005-0000-0000-000003000000}"/>
    <cellStyle name="Hyperlink" xfId="3" builtinId="8"/>
    <cellStyle name="Hyperlink 2" xfId="9" xr:uid="{00000000-0005-0000-0000-000005000000}"/>
    <cellStyle name="Normal" xfId="0" builtinId="0"/>
    <cellStyle name="Normal 2" xfId="5" xr:uid="{00000000-0005-0000-0000-000007000000}"/>
    <cellStyle name="Normal 3" xfId="7" xr:uid="{00000000-0005-0000-0000-000008000000}"/>
    <cellStyle name="Normal 4" xfId="4" xr:uid="{00000000-0005-0000-0000-000009000000}"/>
    <cellStyle name="Normal 5" xfId="10" xr:uid="{00000000-0005-0000-0000-00000A000000}"/>
    <cellStyle name="Percent 2" xfId="11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  <color rgb="FFEAF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11</xdr:row>
      <xdr:rowOff>57150</xdr:rowOff>
    </xdr:from>
    <xdr:to>
      <xdr:col>10</xdr:col>
      <xdr:colOff>647700</xdr:colOff>
      <xdr:row>11</xdr:row>
      <xdr:rowOff>419099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6915150" y="2152650"/>
          <a:ext cx="504825" cy="361949"/>
        </a:xfrm>
        <a:prstGeom prst="rightArrow">
          <a:avLst/>
        </a:prstGeom>
        <a:solidFill>
          <a:schemeClr val="tx2">
            <a:lumMod val="60000"/>
            <a:lumOff val="40000"/>
          </a:schemeClr>
        </a:solidFill>
        <a:ln w="19050" cap="flat" cmpd="sng" algn="ctr">
          <a:solidFill>
            <a:schemeClr val="tx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133350</xdr:colOff>
      <xdr:row>12</xdr:row>
      <xdr:rowOff>95249</xdr:rowOff>
    </xdr:from>
    <xdr:to>
      <xdr:col>10</xdr:col>
      <xdr:colOff>638175</xdr:colOff>
      <xdr:row>12</xdr:row>
      <xdr:rowOff>485774</xdr:rowOff>
    </xdr:to>
    <xdr:sp macro="" textlink="">
      <xdr:nvSpPr>
        <xdr:cNvPr id="4" name="Right Arrow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6905625" y="2676524"/>
          <a:ext cx="504825" cy="390525"/>
        </a:xfrm>
        <a:prstGeom prst="rightArrow">
          <a:avLst/>
        </a:prstGeom>
        <a:solidFill>
          <a:schemeClr val="tx2">
            <a:lumMod val="60000"/>
            <a:lumOff val="40000"/>
          </a:schemeClr>
        </a:solidFill>
        <a:ln w="19050" cap="flat" cmpd="sng" algn="ctr">
          <a:solidFill>
            <a:schemeClr val="tx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142875</xdr:colOff>
      <xdr:row>14</xdr:row>
      <xdr:rowOff>85724</xdr:rowOff>
    </xdr:from>
    <xdr:to>
      <xdr:col>10</xdr:col>
      <xdr:colOff>647700</xdr:colOff>
      <xdr:row>16</xdr:row>
      <xdr:rowOff>152400</xdr:rowOff>
    </xdr:to>
    <xdr:sp macro="" textlink="">
      <xdr:nvSpPr>
        <xdr:cNvPr id="5" name="Right Arrow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6915150" y="3428999"/>
          <a:ext cx="504825" cy="390526"/>
        </a:xfrm>
        <a:prstGeom prst="rightArrow">
          <a:avLst/>
        </a:prstGeom>
        <a:solidFill>
          <a:schemeClr val="tx2">
            <a:lumMod val="60000"/>
            <a:lumOff val="40000"/>
          </a:schemeClr>
        </a:solidFill>
        <a:ln w="19050" cap="flat" cmpd="sng" algn="ctr">
          <a:solidFill>
            <a:schemeClr val="tx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10</xdr:row>
      <xdr:rowOff>104774</xdr:rowOff>
    </xdr:from>
    <xdr:to>
      <xdr:col>8</xdr:col>
      <xdr:colOff>647700</xdr:colOff>
      <xdr:row>10</xdr:row>
      <xdr:rowOff>419099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5886450" y="1657349"/>
          <a:ext cx="504825" cy="314325"/>
        </a:xfrm>
        <a:prstGeom prst="rightArrow">
          <a:avLst/>
        </a:prstGeom>
        <a:solidFill>
          <a:schemeClr val="tx2">
            <a:lumMod val="60000"/>
            <a:lumOff val="40000"/>
          </a:schemeClr>
        </a:solidFill>
        <a:ln w="19050" cap="flat" cmpd="sng" algn="ctr">
          <a:solidFill>
            <a:schemeClr val="tx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133350</xdr:colOff>
      <xdr:row>11</xdr:row>
      <xdr:rowOff>95250</xdr:rowOff>
    </xdr:from>
    <xdr:to>
      <xdr:col>8</xdr:col>
      <xdr:colOff>638175</xdr:colOff>
      <xdr:row>11</xdr:row>
      <xdr:rowOff>419100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>
          <a:off x="5876925" y="2133600"/>
          <a:ext cx="504825" cy="323850"/>
        </a:xfrm>
        <a:prstGeom prst="rightArrow">
          <a:avLst/>
        </a:prstGeom>
        <a:solidFill>
          <a:schemeClr val="tx2">
            <a:lumMod val="60000"/>
            <a:lumOff val="40000"/>
          </a:schemeClr>
        </a:solidFill>
        <a:ln w="19050" cap="flat" cmpd="sng" algn="ctr">
          <a:solidFill>
            <a:schemeClr val="tx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142875</xdr:colOff>
      <xdr:row>13</xdr:row>
      <xdr:rowOff>85724</xdr:rowOff>
    </xdr:from>
    <xdr:to>
      <xdr:col>8</xdr:col>
      <xdr:colOff>647700</xdr:colOff>
      <xdr:row>15</xdr:row>
      <xdr:rowOff>133349</xdr:rowOff>
    </xdr:to>
    <xdr:sp macro="" textlink="">
      <xdr:nvSpPr>
        <xdr:cNvPr id="4" name="Right Arrow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5886450" y="2886074"/>
          <a:ext cx="504825" cy="371475"/>
        </a:xfrm>
        <a:prstGeom prst="rightArrow">
          <a:avLst/>
        </a:prstGeom>
        <a:solidFill>
          <a:schemeClr val="tx2">
            <a:lumMod val="60000"/>
            <a:lumOff val="40000"/>
          </a:schemeClr>
        </a:solidFill>
        <a:ln w="19050" cap="flat" cmpd="sng" algn="ctr">
          <a:solidFill>
            <a:schemeClr val="tx2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S398%20(09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E"/>
      <sheetName val="FIRSTBUD"/>
      <sheetName val="ENTRBUD"/>
      <sheetName val="CHKLST"/>
      <sheetName val="F &amp; A Calculation"/>
      <sheetName val="NRSA Page 4"/>
      <sheetName val="NRSA Page 5"/>
      <sheetName val="Data"/>
    </sheetNames>
    <sheetDataSet>
      <sheetData sheetId="0"/>
      <sheetData sheetId="1">
        <row r="39">
          <cell r="I39">
            <v>0</v>
          </cell>
        </row>
        <row r="41">
          <cell r="I41">
            <v>0</v>
          </cell>
        </row>
      </sheetData>
      <sheetData sheetId="2">
        <row r="21">
          <cell r="G21">
            <v>0</v>
          </cell>
        </row>
      </sheetData>
      <sheetData sheetId="3">
        <row r="42">
          <cell r="O42">
            <v>0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rants.nih.gov/grants/guide/notice-files/NOT-OD-23-076.html" TargetMode="External"/><Relationship Id="rId1" Type="http://schemas.openxmlformats.org/officeDocument/2006/relationships/hyperlink" Target="https://grants.nih.gov/grants/guide/notice-files/NOT-OD-20-070.html" TargetMode="Externa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rants.nih.gov/grants/guide/notice-files/NOT-OD-23-076.html" TargetMode="External"/><Relationship Id="rId1" Type="http://schemas.openxmlformats.org/officeDocument/2006/relationships/hyperlink" Target="https://grants.nih.gov/grants/guide/notice-files/NOT-OD-20-070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C5"/>
  <sheetViews>
    <sheetView workbookViewId="0">
      <selection activeCell="G15" sqref="G15"/>
    </sheetView>
  </sheetViews>
  <sheetFormatPr defaultRowHeight="12.5"/>
  <sheetData>
    <row r="1" spans="1:3">
      <c r="A1" s="201" t="s">
        <v>109</v>
      </c>
      <c r="C1" s="201" t="s">
        <v>112</v>
      </c>
    </row>
    <row r="2" spans="1:3">
      <c r="A2" s="201" t="s">
        <v>107</v>
      </c>
      <c r="C2" s="201" t="s">
        <v>120</v>
      </c>
    </row>
    <row r="3" spans="1:3">
      <c r="A3" s="201" t="s">
        <v>108</v>
      </c>
      <c r="C3" s="201" t="s">
        <v>121</v>
      </c>
    </row>
    <row r="4" spans="1:3">
      <c r="A4" s="201" t="s">
        <v>111</v>
      </c>
      <c r="C4" s="201" t="s">
        <v>119</v>
      </c>
    </row>
    <row r="5" spans="1:3">
      <c r="A5" s="201" t="s">
        <v>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R73"/>
  <sheetViews>
    <sheetView showGridLines="0" topLeftCell="A7" workbookViewId="0">
      <selection activeCell="O18" sqref="O18"/>
    </sheetView>
  </sheetViews>
  <sheetFormatPr defaultRowHeight="13"/>
  <cols>
    <col min="1" max="1" width="20.1796875" style="8" customWidth="1"/>
    <col min="2" max="2" width="11" style="8" customWidth="1"/>
    <col min="3" max="3" width="12.1796875" style="8" customWidth="1"/>
    <col min="4" max="4" width="11.81640625" style="8" customWidth="1"/>
    <col min="5" max="6" width="11.1796875" style="8" customWidth="1"/>
    <col min="7" max="7" width="10" style="8" customWidth="1"/>
    <col min="8" max="8" width="9.81640625" style="8" customWidth="1"/>
    <col min="9" max="13" width="9.1796875" hidden="1" customWidth="1"/>
    <col min="18" max="18" width="17" customWidth="1"/>
  </cols>
  <sheetData>
    <row r="1" spans="1:18">
      <c r="A1" s="7" t="str">
        <f>IF((SUM(H13:H39)&gt;0),"When recording additional modules, specify budget year in Row H7 in the format 'Year One'."," ")</f>
        <v xml:space="preserve"> </v>
      </c>
      <c r="G1" s="9" t="s">
        <v>5</v>
      </c>
    </row>
    <row r="2" spans="1:18">
      <c r="A2" s="7"/>
      <c r="E2" s="10"/>
    </row>
    <row r="3" spans="1:18">
      <c r="E3" s="11" t="s">
        <v>6</v>
      </c>
      <c r="F3" s="12" t="s">
        <v>4</v>
      </c>
      <c r="G3" s="12"/>
      <c r="H3" s="12"/>
    </row>
    <row r="4" spans="1:18" ht="18.75" customHeight="1">
      <c r="A4" s="13" t="s">
        <v>7</v>
      </c>
      <c r="B4" s="14"/>
      <c r="C4" s="14"/>
      <c r="D4" s="14"/>
      <c r="E4" s="14"/>
      <c r="F4" s="14"/>
      <c r="G4" s="14"/>
      <c r="H4" s="14"/>
    </row>
    <row r="5" spans="1:18" ht="21" customHeight="1">
      <c r="A5" s="15" t="s">
        <v>8</v>
      </c>
      <c r="B5" s="14"/>
      <c r="C5" s="14"/>
      <c r="D5" s="14"/>
      <c r="E5" s="14"/>
      <c r="F5" s="14"/>
      <c r="G5" s="14"/>
      <c r="H5" s="14"/>
    </row>
    <row r="6" spans="1:18">
      <c r="A6" s="16" t="s">
        <v>9</v>
      </c>
      <c r="B6" s="17"/>
      <c r="C6" s="17"/>
      <c r="D6" s="17"/>
      <c r="E6" s="17"/>
      <c r="F6" s="17"/>
      <c r="G6" s="17"/>
      <c r="H6" s="17"/>
    </row>
    <row r="7" spans="1:18" ht="13.5" customHeight="1">
      <c r="A7" s="18" t="s">
        <v>10</v>
      </c>
      <c r="B7" s="17"/>
      <c r="C7" s="17"/>
      <c r="D7" s="17"/>
      <c r="E7" s="17"/>
      <c r="F7" s="17"/>
      <c r="G7" s="17"/>
      <c r="H7" s="19"/>
    </row>
    <row r="8" spans="1:18" ht="13.5" customHeight="1">
      <c r="A8" s="18" t="s">
        <v>11</v>
      </c>
      <c r="B8" s="17"/>
      <c r="C8" s="17"/>
      <c r="D8" s="17"/>
      <c r="E8" s="17"/>
      <c r="F8" s="17"/>
      <c r="G8" s="17"/>
      <c r="H8" s="19"/>
    </row>
    <row r="9" spans="1:18" ht="14.25" customHeight="1">
      <c r="A9" s="20"/>
      <c r="B9" s="21" t="s">
        <v>12</v>
      </c>
      <c r="C9" s="22" t="s">
        <v>13</v>
      </c>
      <c r="D9" s="22" t="s">
        <v>14</v>
      </c>
      <c r="E9" s="22" t="s">
        <v>15</v>
      </c>
      <c r="F9" s="23" t="s">
        <v>16</v>
      </c>
      <c r="G9" s="24" t="s">
        <v>17</v>
      </c>
      <c r="H9" s="22" t="s">
        <v>12</v>
      </c>
    </row>
    <row r="10" spans="1:18">
      <c r="A10" s="25" t="s">
        <v>18</v>
      </c>
      <c r="B10" s="26">
        <v>39417</v>
      </c>
      <c r="C10" s="27">
        <v>39783</v>
      </c>
      <c r="D10" s="27"/>
      <c r="E10" s="27"/>
      <c r="F10" s="28"/>
      <c r="G10" s="29" t="s">
        <v>19</v>
      </c>
      <c r="H10" s="30" t="s">
        <v>20</v>
      </c>
      <c r="J10" s="31"/>
    </row>
    <row r="11" spans="1:18">
      <c r="A11" s="32" t="s">
        <v>21</v>
      </c>
      <c r="B11" s="33">
        <v>39782</v>
      </c>
      <c r="C11" s="34">
        <v>40147</v>
      </c>
      <c r="D11" s="34"/>
      <c r="E11" s="34"/>
      <c r="F11" s="35"/>
      <c r="G11" s="36"/>
      <c r="H11" s="37" t="s">
        <v>22</v>
      </c>
      <c r="J11" s="31"/>
      <c r="R11" s="38"/>
    </row>
    <row r="12" spans="1:18" ht="13.5" customHeight="1">
      <c r="A12" s="39" t="s">
        <v>66</v>
      </c>
      <c r="B12" s="40"/>
      <c r="C12" s="40"/>
      <c r="D12" s="40"/>
      <c r="E12" s="40"/>
      <c r="F12" s="40"/>
      <c r="G12" s="40"/>
      <c r="H12" s="41"/>
      <c r="J12" s="31"/>
    </row>
    <row r="13" spans="1:18" ht="26">
      <c r="A13" s="42" t="s">
        <v>23</v>
      </c>
      <c r="B13" s="43">
        <v>0</v>
      </c>
      <c r="C13" s="44">
        <v>0</v>
      </c>
      <c r="D13" s="44"/>
      <c r="E13" s="44"/>
      <c r="F13" s="45"/>
      <c r="G13" s="46">
        <f t="shared" ref="G13:G18" si="0">SUM(B13:F13)</f>
        <v>0</v>
      </c>
      <c r="H13" s="44"/>
      <c r="R13" s="7" t="str">
        <f>IF((SUM(H13:H39)&gt;0),"Additional modules"," ")</f>
        <v xml:space="preserve"> </v>
      </c>
    </row>
    <row r="14" spans="1:18">
      <c r="A14" s="42" t="s">
        <v>24</v>
      </c>
      <c r="B14" s="43">
        <v>0</v>
      </c>
      <c r="C14" s="44">
        <v>0</v>
      </c>
      <c r="D14" s="44"/>
      <c r="E14" s="44"/>
      <c r="F14" s="45"/>
      <c r="G14" s="46">
        <f t="shared" si="0"/>
        <v>0</v>
      </c>
      <c r="H14" s="44"/>
      <c r="R14" s="7" t="str">
        <f>IF((SUM(H14:H40)&gt;0),"Additional modules"," ")</f>
        <v xml:space="preserve"> </v>
      </c>
    </row>
    <row r="15" spans="1:18" ht="26.25" customHeight="1">
      <c r="A15" s="42" t="s">
        <v>25</v>
      </c>
      <c r="B15" s="43"/>
      <c r="C15" s="44"/>
      <c r="D15" s="44"/>
      <c r="E15" s="44"/>
      <c r="F15" s="45"/>
      <c r="G15" s="46">
        <f t="shared" si="0"/>
        <v>0</v>
      </c>
      <c r="H15" s="44"/>
      <c r="R15" s="47"/>
    </row>
    <row r="16" spans="1:18" ht="26.25" customHeight="1">
      <c r="A16" s="48" t="s">
        <v>26</v>
      </c>
      <c r="B16" s="49">
        <v>0</v>
      </c>
      <c r="C16" s="50">
        <v>0</v>
      </c>
      <c r="D16" s="50"/>
      <c r="E16" s="50"/>
      <c r="F16" s="51"/>
      <c r="G16" s="46">
        <f t="shared" si="0"/>
        <v>0</v>
      </c>
      <c r="H16" s="44"/>
      <c r="R16" s="47"/>
    </row>
    <row r="17" spans="1:18" ht="26.25" customHeight="1">
      <c r="A17" s="48" t="s">
        <v>27</v>
      </c>
      <c r="B17" s="49">
        <v>0</v>
      </c>
      <c r="C17" s="50">
        <v>0</v>
      </c>
      <c r="D17" s="50"/>
      <c r="E17" s="50"/>
      <c r="F17" s="51"/>
      <c r="G17" s="46">
        <f t="shared" si="0"/>
        <v>0</v>
      </c>
      <c r="H17" s="44"/>
      <c r="R17" s="47"/>
    </row>
    <row r="18" spans="1:18" ht="27" customHeight="1">
      <c r="A18" s="48" t="s">
        <v>28</v>
      </c>
      <c r="B18" s="49"/>
      <c r="C18" s="50"/>
      <c r="D18" s="50"/>
      <c r="E18" s="50"/>
      <c r="F18" s="51"/>
      <c r="G18" s="46">
        <f t="shared" si="0"/>
        <v>0</v>
      </c>
      <c r="H18" s="44"/>
    </row>
    <row r="19" spans="1:18" ht="14.25" customHeight="1">
      <c r="A19" s="52" t="s">
        <v>67</v>
      </c>
      <c r="B19" s="53"/>
      <c r="C19" s="53"/>
      <c r="D19" s="53"/>
      <c r="E19" s="53"/>
      <c r="F19" s="53"/>
      <c r="G19" s="53"/>
      <c r="H19" s="54"/>
    </row>
    <row r="20" spans="1:18">
      <c r="A20" s="55" t="s">
        <v>29</v>
      </c>
      <c r="B20" s="56"/>
      <c r="C20" s="56"/>
      <c r="D20" s="56"/>
      <c r="E20" s="56"/>
      <c r="F20" s="56"/>
      <c r="G20" s="56"/>
      <c r="H20" s="57"/>
    </row>
    <row r="21" spans="1:18">
      <c r="A21" s="58"/>
      <c r="B21" s="59"/>
      <c r="C21" s="59"/>
      <c r="D21" s="59"/>
      <c r="E21" s="59"/>
      <c r="F21" s="59"/>
      <c r="G21" s="59"/>
      <c r="H21" s="60"/>
    </row>
    <row r="22" spans="1:18">
      <c r="A22" s="61" t="s">
        <v>30</v>
      </c>
      <c r="B22" s="62"/>
      <c r="C22" s="63"/>
      <c r="D22" s="63"/>
      <c r="E22" s="63"/>
      <c r="F22" s="64"/>
      <c r="G22" s="63">
        <f t="shared" ref="G22:G27" si="1">B22+C22+D22+E22+F22</f>
        <v>0</v>
      </c>
      <c r="H22" s="65"/>
      <c r="I22" s="66">
        <f>IF($B22+$B23&gt;25000,B22+B23-25000,0)</f>
        <v>0</v>
      </c>
      <c r="J22" s="66">
        <f>IF(I22&gt;0,C22+C23,IF(SUM(B22:C23)&gt;25000,SUM(B22:C23)-25000,0))</f>
        <v>0</v>
      </c>
      <c r="K22" s="66">
        <f>IF(I22+J22&gt;0,D22+D23,IF(SUM(B22:D23)&gt;25000,SUM(B22:D23)-25000,0))</f>
        <v>0</v>
      </c>
      <c r="L22" s="66">
        <f>IF(I22+J22+K22&gt;0,E22+E23,IF(SUM(B22:E23)&gt;25000,SUM(B22:E23)-25000,0))</f>
        <v>0</v>
      </c>
      <c r="M22" s="66">
        <f>IF(I22+J22+K22+L22&gt;0,F22+F23,IF(SUM(B22:F23)&gt;25000,SUM(B22:F23)-25000,0))</f>
        <v>0</v>
      </c>
    </row>
    <row r="23" spans="1:18">
      <c r="A23" s="61" t="s">
        <v>31</v>
      </c>
      <c r="B23" s="67"/>
      <c r="C23" s="63"/>
      <c r="D23" s="63"/>
      <c r="E23" s="63"/>
      <c r="F23" s="68"/>
      <c r="G23" s="63">
        <f t="shared" si="1"/>
        <v>0</v>
      </c>
      <c r="H23" s="65"/>
      <c r="I23" s="66"/>
      <c r="J23" s="66"/>
      <c r="K23" s="66"/>
      <c r="L23" s="66"/>
      <c r="M23" s="66"/>
    </row>
    <row r="24" spans="1:18">
      <c r="A24" s="61" t="s">
        <v>32</v>
      </c>
      <c r="B24" s="67"/>
      <c r="C24" s="63"/>
      <c r="D24" s="63"/>
      <c r="E24" s="63"/>
      <c r="F24" s="68"/>
      <c r="G24" s="63">
        <f t="shared" si="1"/>
        <v>0</v>
      </c>
      <c r="H24" s="65"/>
      <c r="I24" s="66">
        <f>IF($B24+$B25&gt;25000,B24+B25-25000,0)</f>
        <v>0</v>
      </c>
      <c r="J24" s="66">
        <f>IF(I24&gt;0,C24+C25,IF(SUM(B24:C25)&gt;25000,SUM(B24:C25)-25000,0))</f>
        <v>0</v>
      </c>
      <c r="K24" s="66">
        <f>IF(I24+J24&gt;0,D24+D25,IF(SUM(B24:D25)&gt;25000,SUM(B24:D25)-25000,0))</f>
        <v>0</v>
      </c>
      <c r="L24" s="66">
        <f>IF(I24+J24+K24&gt;0,E24+E25,IF(SUM(B24:E25)&gt;25000,SUM(B24:E25)-25000,0))</f>
        <v>0</v>
      </c>
      <c r="M24" s="66">
        <f>IF(I24+J24+K24+L24&gt;0,F24+F25,IF(SUM(B24:F25)&gt;25000,SUM(B24:F25)-25000,0))</f>
        <v>0</v>
      </c>
    </row>
    <row r="25" spans="1:18">
      <c r="A25" s="61" t="s">
        <v>33</v>
      </c>
      <c r="B25" s="67"/>
      <c r="C25" s="63"/>
      <c r="D25" s="63"/>
      <c r="E25" s="63"/>
      <c r="F25" s="68"/>
      <c r="G25" s="63">
        <f t="shared" si="1"/>
        <v>0</v>
      </c>
      <c r="H25" s="65"/>
      <c r="I25" s="66"/>
      <c r="J25" s="66"/>
      <c r="K25" s="66"/>
      <c r="L25" s="66"/>
      <c r="M25" s="66"/>
    </row>
    <row r="26" spans="1:18" ht="13.5" customHeight="1">
      <c r="A26" s="61" t="s">
        <v>34</v>
      </c>
      <c r="B26" s="67"/>
      <c r="C26" s="63"/>
      <c r="D26" s="63"/>
      <c r="E26" s="63"/>
      <c r="F26" s="68"/>
      <c r="G26" s="63">
        <f t="shared" si="1"/>
        <v>0</v>
      </c>
      <c r="H26" s="65"/>
      <c r="I26" s="66">
        <f>IF($B26+$B27&gt;25000,B26+B27-25000,0)</f>
        <v>0</v>
      </c>
      <c r="J26" s="66">
        <f>IF(I26&gt;0,C26+C27,IF(SUM(B26:C27)&gt;25000,SUM(B26:C27)-25000,0))</f>
        <v>0</v>
      </c>
      <c r="K26" s="66">
        <f>IF(I26+J26&gt;0,D26+D27,IF(SUM(B26:D27)&gt;25000,SUM(B26:D27)-25000,0))</f>
        <v>0</v>
      </c>
      <c r="L26" s="66">
        <f>IF(I26+J26+K26&gt;0,E26+E27,IF(SUM(B26:E27)&gt;25000,SUM(B26:E27)-25000,0))</f>
        <v>0</v>
      </c>
      <c r="M26" s="66">
        <f>IF(I26+J26+K26+L26&gt;0,F26+F27,IF(SUM(B26:F27)&gt;25000,SUM(B26:F27)-25000,0))</f>
        <v>0</v>
      </c>
    </row>
    <row r="27" spans="1:18" ht="13.5" customHeight="1">
      <c r="A27" s="69" t="s">
        <v>35</v>
      </c>
      <c r="B27" s="70"/>
      <c r="C27" s="71"/>
      <c r="D27" s="71"/>
      <c r="E27" s="71"/>
      <c r="F27" s="72"/>
      <c r="G27" s="63">
        <f t="shared" si="1"/>
        <v>0</v>
      </c>
      <c r="H27" s="71"/>
      <c r="I27" s="73"/>
      <c r="J27" s="73"/>
      <c r="K27" s="73"/>
      <c r="L27" s="73"/>
      <c r="M27" s="73"/>
      <c r="N27" s="73"/>
      <c r="O27" s="73"/>
      <c r="P27" s="73"/>
      <c r="Q27" s="73"/>
    </row>
    <row r="28" spans="1:18" ht="13.5" customHeight="1">
      <c r="A28" s="52" t="s">
        <v>68</v>
      </c>
      <c r="B28" s="53"/>
      <c r="C28" s="53"/>
      <c r="D28" s="53"/>
      <c r="E28" s="53"/>
      <c r="F28" s="53"/>
      <c r="G28" s="53"/>
      <c r="H28" s="57"/>
      <c r="I28" s="74"/>
      <c r="J28" s="74"/>
      <c r="K28" s="74"/>
      <c r="L28" s="74"/>
      <c r="M28" s="74"/>
      <c r="N28" s="74"/>
      <c r="O28" s="74"/>
      <c r="P28" s="74"/>
      <c r="Q28" s="74"/>
    </row>
    <row r="29" spans="1:18">
      <c r="A29" s="75" t="s">
        <v>36</v>
      </c>
      <c r="B29" s="56"/>
      <c r="C29" s="56"/>
      <c r="D29" s="56"/>
      <c r="E29" s="56"/>
      <c r="F29" s="56"/>
      <c r="G29" s="56"/>
      <c r="H29" s="57"/>
    </row>
    <row r="30" spans="1:18">
      <c r="A30" s="75" t="s">
        <v>37</v>
      </c>
      <c r="B30" s="56"/>
      <c r="C30" s="56"/>
      <c r="D30" s="56"/>
      <c r="E30" s="56"/>
      <c r="F30" s="56"/>
      <c r="G30" s="56"/>
      <c r="H30" s="57"/>
    </row>
    <row r="31" spans="1:18">
      <c r="A31" s="76" t="s">
        <v>38</v>
      </c>
      <c r="B31" s="59"/>
      <c r="C31" s="59"/>
      <c r="D31" s="59"/>
      <c r="E31" s="59"/>
      <c r="F31" s="59"/>
      <c r="G31" s="56"/>
      <c r="H31" s="60"/>
    </row>
    <row r="32" spans="1:18">
      <c r="A32" s="20" t="s">
        <v>69</v>
      </c>
      <c r="B32" s="62" t="e">
        <f>#REF!</f>
        <v>#REF!</v>
      </c>
      <c r="C32" s="77" t="e">
        <f>#REF!</f>
        <v>#REF!</v>
      </c>
      <c r="D32" s="77"/>
      <c r="E32" s="77"/>
      <c r="F32" s="64"/>
      <c r="G32" s="66" t="e">
        <f t="shared" ref="G32:G39" si="2">SUM(B32:F32)</f>
        <v>#REF!</v>
      </c>
      <c r="H32" s="65"/>
    </row>
    <row r="33" spans="1:9">
      <c r="A33" s="61" t="s">
        <v>70</v>
      </c>
      <c r="B33" s="67" t="e">
        <f>#REF!</f>
        <v>#REF!</v>
      </c>
      <c r="C33" s="63" t="e">
        <f>#REF!</f>
        <v>#REF!</v>
      </c>
      <c r="D33" s="63"/>
      <c r="E33" s="63"/>
      <c r="F33" s="68"/>
      <c r="G33" s="63" t="e">
        <f t="shared" si="2"/>
        <v>#REF!</v>
      </c>
      <c r="H33" s="65"/>
    </row>
    <row r="34" spans="1:9">
      <c r="A34" s="61" t="s">
        <v>71</v>
      </c>
      <c r="B34" s="67" t="e">
        <f>#REF!</f>
        <v>#REF!</v>
      </c>
      <c r="C34" s="65" t="e">
        <f>#REF!</f>
        <v>#REF!</v>
      </c>
      <c r="D34" s="65"/>
      <c r="E34" s="65"/>
      <c r="F34" s="68"/>
      <c r="G34" s="63" t="e">
        <f t="shared" si="2"/>
        <v>#REF!</v>
      </c>
      <c r="H34" s="65"/>
    </row>
    <row r="35" spans="1:9">
      <c r="A35" s="61" t="s">
        <v>72</v>
      </c>
      <c r="B35" s="67" t="e">
        <f>#REF!</f>
        <v>#REF!</v>
      </c>
      <c r="C35" s="65" t="e">
        <f>#REF!</f>
        <v>#REF!</v>
      </c>
      <c r="D35" s="65"/>
      <c r="E35" s="65"/>
      <c r="F35" s="68"/>
      <c r="G35" s="63" t="e">
        <f t="shared" si="2"/>
        <v>#REF!</v>
      </c>
      <c r="H35" s="65"/>
    </row>
    <row r="36" spans="1:9">
      <c r="A36" s="61" t="s">
        <v>73</v>
      </c>
      <c r="B36" s="67" t="e">
        <f>#REF!</f>
        <v>#REF!</v>
      </c>
      <c r="C36" s="65" t="e">
        <f>#REF!</f>
        <v>#REF!</v>
      </c>
      <c r="D36" s="65"/>
      <c r="E36" s="65"/>
      <c r="F36" s="68"/>
      <c r="G36" s="63" t="e">
        <f t="shared" si="2"/>
        <v>#REF!</v>
      </c>
      <c r="H36" s="65"/>
    </row>
    <row r="37" spans="1:9">
      <c r="A37" s="61"/>
      <c r="B37" s="67"/>
      <c r="C37" s="65"/>
      <c r="D37" s="65"/>
      <c r="E37" s="65"/>
      <c r="F37" s="68"/>
      <c r="G37" s="63">
        <f t="shared" si="2"/>
        <v>0</v>
      </c>
      <c r="H37" s="65"/>
    </row>
    <row r="38" spans="1:9">
      <c r="A38" s="61"/>
      <c r="B38" s="67"/>
      <c r="C38" s="65"/>
      <c r="D38" s="65"/>
      <c r="E38" s="65"/>
      <c r="F38" s="68"/>
      <c r="G38" s="63">
        <f t="shared" si="2"/>
        <v>0</v>
      </c>
      <c r="H38" s="65"/>
    </row>
    <row r="39" spans="1:9">
      <c r="A39" s="78"/>
      <c r="B39" s="70"/>
      <c r="C39" s="71"/>
      <c r="D39" s="71"/>
      <c r="E39" s="71"/>
      <c r="F39" s="72"/>
      <c r="G39" s="79">
        <f t="shared" si="2"/>
        <v>0</v>
      </c>
      <c r="H39" s="71"/>
    </row>
    <row r="40" spans="1:9" ht="9" customHeight="1">
      <c r="A40" s="80"/>
      <c r="B40" s="81"/>
      <c r="C40" s="81"/>
      <c r="D40" s="81"/>
      <c r="E40" s="81"/>
      <c r="F40" s="81"/>
      <c r="G40" s="82"/>
      <c r="H40" s="83"/>
    </row>
    <row r="41" spans="1:9" ht="23.5">
      <c r="A41" s="84" t="s">
        <v>39</v>
      </c>
      <c r="B41" s="85" t="e">
        <f>SUM(B13,B14,B15,B16,B17,B18,B22,B24,B26,B32,B33,B34,B35,B36,B37,B38,B39)</f>
        <v>#REF!</v>
      </c>
      <c r="C41" s="86" t="e">
        <f t="shared" ref="C41:H41" si="3">SUM(C13,C15,C16,C17,C18,C22,C24,C26,C32,C33,C34,C35,C36,C37,C38,C39)</f>
        <v>#REF!</v>
      </c>
      <c r="D41" s="86">
        <f t="shared" si="3"/>
        <v>0</v>
      </c>
      <c r="E41" s="86">
        <f t="shared" si="3"/>
        <v>0</v>
      </c>
      <c r="F41" s="87">
        <f t="shared" si="3"/>
        <v>0</v>
      </c>
      <c r="G41" s="85" t="e">
        <f t="shared" si="3"/>
        <v>#REF!</v>
      </c>
      <c r="H41" s="86">
        <f t="shared" si="3"/>
        <v>0</v>
      </c>
    </row>
    <row r="42" spans="1:9" ht="20.25" customHeight="1">
      <c r="A42" s="88" t="s">
        <v>40</v>
      </c>
      <c r="B42" s="89"/>
      <c r="C42" s="89"/>
      <c r="D42" s="89"/>
      <c r="E42" s="89"/>
      <c r="F42" s="89"/>
      <c r="G42" s="90"/>
      <c r="H42" s="91"/>
    </row>
    <row r="43" spans="1:9" ht="20.25" hidden="1" customHeight="1">
      <c r="A43" s="92"/>
      <c r="B43" s="90" t="e">
        <f>IF(B41&gt;0,A43+1,0)</f>
        <v>#REF!</v>
      </c>
      <c r="C43" s="90" t="e">
        <f>IF(C41&gt;0,B43+1,B43)</f>
        <v>#REF!</v>
      </c>
      <c r="D43" s="90" t="e">
        <f>IF(D41&gt;0,C43+1,C43)</f>
        <v>#REF!</v>
      </c>
      <c r="E43" s="90" t="e">
        <f>IF(E41&gt;0,D43+1,D43)</f>
        <v>#REF!</v>
      </c>
      <c r="F43" s="90" t="e">
        <f>IF(F41&gt;0,E43+1,E43)</f>
        <v>#REF!</v>
      </c>
      <c r="G43" s="90"/>
      <c r="H43" s="91"/>
    </row>
    <row r="44" spans="1:9">
      <c r="A44" s="93" t="s">
        <v>41</v>
      </c>
      <c r="B44" s="94" t="e">
        <f>G41</f>
        <v>#REF!</v>
      </c>
      <c r="C44" s="95" t="s">
        <v>42</v>
      </c>
      <c r="D44" s="96">
        <v>2</v>
      </c>
      <c r="E44" s="97" t="s">
        <v>43</v>
      </c>
      <c r="F44" s="98"/>
      <c r="G44" s="86" t="e">
        <f>IF(B44&gt;0,IF(B44&lt;12500,25000,(25000*(ROUND(B44/D44/25000,0)))),0)</f>
        <v>#REF!</v>
      </c>
      <c r="H44" s="91"/>
      <c r="I44" s="99" t="e">
        <f>IF(G41&gt;0,(G41+H41)/G47,0)</f>
        <v>#REF!</v>
      </c>
    </row>
    <row r="45" spans="1:9" ht="21.75" customHeight="1">
      <c r="A45" s="100" t="s">
        <v>44</v>
      </c>
      <c r="B45" s="12"/>
      <c r="C45" s="12"/>
      <c r="D45" s="12"/>
      <c r="E45" s="12"/>
      <c r="F45" s="12"/>
      <c r="G45" s="90"/>
      <c r="H45" s="91"/>
      <c r="I45" s="99" t="e">
        <f>IF(G41&gt;0,G47/(G41+H41),0)</f>
        <v>#REF!</v>
      </c>
    </row>
    <row r="46" spans="1:9" ht="27.75" customHeight="1">
      <c r="A46" s="20" t="s">
        <v>45</v>
      </c>
      <c r="B46" s="101"/>
      <c r="C46" s="102"/>
      <c r="D46" s="102"/>
      <c r="E46" s="102"/>
      <c r="F46" s="103"/>
      <c r="G46" s="104" t="s">
        <v>46</v>
      </c>
      <c r="H46" s="105"/>
    </row>
    <row r="47" spans="1:9" ht="13.5" customHeight="1">
      <c r="A47" s="106" t="s">
        <v>47</v>
      </c>
      <c r="B47" s="107">
        <v>125000</v>
      </c>
      <c r="C47" s="71">
        <v>150000</v>
      </c>
      <c r="D47" s="71">
        <f>IF(D41&gt;0,IF(H9="Year Three",H41+G44,G44),0)</f>
        <v>0</v>
      </c>
      <c r="E47" s="71">
        <f>IF(E41&gt;0,IF(H9="Year Four",H41+G44,G44),0)</f>
        <v>0</v>
      </c>
      <c r="F47" s="72">
        <f>IF(F41&gt;0,IF(H9="Year Five",H41+G44,G44),0)</f>
        <v>0</v>
      </c>
      <c r="G47" s="108">
        <f t="shared" ref="G47:G54" si="4">SUM(B47:F47)</f>
        <v>275000</v>
      </c>
      <c r="H47" s="109"/>
    </row>
    <row r="48" spans="1:9" ht="12" customHeight="1">
      <c r="A48" s="106" t="s">
        <v>48</v>
      </c>
      <c r="B48" s="43">
        <f>SUM(B23+B25+B27)</f>
        <v>0</v>
      </c>
      <c r="C48" s="44">
        <f>SUM(C23+C25+C27)</f>
        <v>0</v>
      </c>
      <c r="D48" s="44">
        <f>SUM(D23+D25+D27)</f>
        <v>0</v>
      </c>
      <c r="E48" s="44">
        <f>SUM(E23+E25+E27)</f>
        <v>0</v>
      </c>
      <c r="F48" s="45">
        <f>SUM(F23+F25+F27)</f>
        <v>0</v>
      </c>
      <c r="G48" s="110">
        <f t="shared" si="4"/>
        <v>0</v>
      </c>
      <c r="H48" s="111"/>
    </row>
    <row r="49" spans="1:18" ht="12" customHeight="1">
      <c r="A49" s="106" t="s">
        <v>49</v>
      </c>
      <c r="B49" s="43">
        <f>SUM(B47:B48)</f>
        <v>125000</v>
      </c>
      <c r="C49" s="44">
        <f>SUM(C47:C48)</f>
        <v>150000</v>
      </c>
      <c r="D49" s="44">
        <f>SUM(D47:D48)</f>
        <v>0</v>
      </c>
      <c r="E49" s="44">
        <f>SUM(E47:E48)</f>
        <v>0</v>
      </c>
      <c r="F49" s="45">
        <f>SUM(F47:F48)</f>
        <v>0</v>
      </c>
      <c r="G49" s="110">
        <f t="shared" si="4"/>
        <v>275000</v>
      </c>
      <c r="H49" s="111"/>
    </row>
    <row r="50" spans="1:18" ht="13.5" customHeight="1">
      <c r="A50" s="112" t="s">
        <v>50</v>
      </c>
      <c r="B50" s="85">
        <v>125000</v>
      </c>
      <c r="C50" s="86">
        <v>150000</v>
      </c>
      <c r="D50" s="86">
        <f>ROUND(IF($H$9="year three",(D49-(SUM(D13:D18))-(SUM(K22:K26)))-(SUM($H$13:$H$18)),(D49-(SUM(D13:D18))-(SUM(K22:K26)))),0)</f>
        <v>0</v>
      </c>
      <c r="E50" s="86">
        <f>ROUND(IF($H$9="year four",(E49-(SUM(E13:E18))-(SUM(L22:L26)))-(SUM($H$13:$H$18)),(E49-(SUM(E13:E18))-(SUM(L22:L26)))),0)</f>
        <v>0</v>
      </c>
      <c r="F50" s="113">
        <f>ROUND(IF($H$9="year five",(F49-(SUM(F13:F18))-(SUM(M22:M26)))-(SUM($H$13:$H$18)),(F49-(SUM(F13:F18))-(SUM(M22:M26)))),0)</f>
        <v>0</v>
      </c>
      <c r="G50" s="114">
        <f t="shared" si="4"/>
        <v>275000</v>
      </c>
      <c r="H50" s="105"/>
      <c r="R50" s="74"/>
    </row>
    <row r="51" spans="1:18">
      <c r="A51" s="115" t="s">
        <v>51</v>
      </c>
      <c r="B51" s="85">
        <f>SUM(B52:B53)</f>
        <v>63750</v>
      </c>
      <c r="C51" s="86">
        <f>SUM(C52:C53)</f>
        <v>76500</v>
      </c>
      <c r="D51" s="86">
        <f>SUM(D52:D53)</f>
        <v>0</v>
      </c>
      <c r="E51" s="86">
        <f>SUM(E52:E53)</f>
        <v>0</v>
      </c>
      <c r="F51" s="113">
        <f>SUM(F52:F53)</f>
        <v>0</v>
      </c>
      <c r="G51" s="116">
        <f t="shared" si="4"/>
        <v>140250</v>
      </c>
      <c r="H51" s="117"/>
    </row>
    <row r="52" spans="1:18">
      <c r="A52" s="118" t="str">
        <f>IF(B65=0,"     Single Rate","     First "&amp;B64&amp; " Months")</f>
        <v xml:space="preserve">     Single Rate</v>
      </c>
      <c r="B52" s="43">
        <f>IF(B10="",0,IF(B10&gt;$D68,B50*E69,IF(B10&gt;$D67,B59,B58)))</f>
        <v>63750</v>
      </c>
      <c r="C52" s="119">
        <f>IF(C10="",0,IF(C10&gt;$D68,C60,IF(C10&gt;$D67,C59,C58)))</f>
        <v>76500</v>
      </c>
      <c r="D52" s="119">
        <f>IF(D10="",0,IF(D10&gt;$D68,D60,IF(D10&gt;$D67,D59,D58)))</f>
        <v>0</v>
      </c>
      <c r="E52" s="119">
        <f>IF(E10="",0,IF(E10&gt;$D68,E60,IF(E10&gt;$D67,E59,E58)))</f>
        <v>0</v>
      </c>
      <c r="F52" s="45">
        <f>IF(F10="",0,IF(F10&gt;$D68,F60,IF(F10&gt;$D67,F59,F58)))</f>
        <v>0</v>
      </c>
      <c r="G52" s="116">
        <f t="shared" si="4"/>
        <v>140250</v>
      </c>
      <c r="H52" s="111"/>
    </row>
    <row r="53" spans="1:18">
      <c r="A53" s="118" t="str">
        <f>IF(B65=0,"","     Last "&amp;B65&amp;" Months")</f>
        <v/>
      </c>
      <c r="B53" s="43">
        <f>IF(B10="",0,IF(B11&gt;$D$68,B63,IF(B11&gt;$D$67,B62,B61)))</f>
        <v>0</v>
      </c>
      <c r="C53" s="44">
        <f>IF(C10="",0,IF(C11&gt;$D$68,C63,IF(C11&gt;$D$67,C62,C61)))</f>
        <v>0</v>
      </c>
      <c r="D53" s="44">
        <f>IF(D10="",0,IF(D11&gt;$D$68,D63,IF(D11&gt;$D$67,D62,D61)))</f>
        <v>0</v>
      </c>
      <c r="E53" s="44">
        <f>IF(E10="",0,IF(E11&gt;$D$68,E63,IF(E11&gt;$D$67,E62,E61)))</f>
        <v>0</v>
      </c>
      <c r="F53" s="45">
        <f>IF(F10="",0,IF(F11&gt;$D$68,F63,IF(F11&gt;$D$67,F62,F61)))</f>
        <v>0</v>
      </c>
      <c r="G53" s="110">
        <f t="shared" si="4"/>
        <v>0</v>
      </c>
      <c r="H53" s="111"/>
    </row>
    <row r="54" spans="1:18">
      <c r="A54" s="115" t="s">
        <v>52</v>
      </c>
      <c r="B54" s="120">
        <f>B49+B51</f>
        <v>188750</v>
      </c>
      <c r="C54" s="86">
        <f>C49+C51</f>
        <v>226500</v>
      </c>
      <c r="D54" s="86">
        <f>D49+D51</f>
        <v>0</v>
      </c>
      <c r="E54" s="86">
        <f>E49+E51</f>
        <v>0</v>
      </c>
      <c r="F54" s="113">
        <f>F49+F51</f>
        <v>0</v>
      </c>
      <c r="G54" s="121">
        <f t="shared" si="4"/>
        <v>415250</v>
      </c>
      <c r="H54" s="105"/>
    </row>
    <row r="55" spans="1:18">
      <c r="A55" s="122"/>
      <c r="B55" s="123"/>
      <c r="C55" s="73"/>
      <c r="D55" s="73"/>
      <c r="E55" s="73"/>
      <c r="F55" s="73"/>
      <c r="G55" s="124"/>
      <c r="H55" s="125"/>
    </row>
    <row r="56" spans="1:18" hidden="1">
      <c r="A56" s="122"/>
      <c r="B56" s="123"/>
      <c r="C56" s="73"/>
      <c r="D56" s="73"/>
      <c r="E56" s="73"/>
      <c r="F56" s="73"/>
      <c r="G56" s="124"/>
      <c r="H56" s="125"/>
    </row>
    <row r="57" spans="1:18" hidden="1">
      <c r="A57" s="8" t="s">
        <v>53</v>
      </c>
      <c r="B57" s="8">
        <f>(B50/ROUND(((B11-B10)/30.33),0))</f>
        <v>10416.666666666666</v>
      </c>
      <c r="C57" s="8">
        <f>(C50/ROUND(((C11-C10)/30.33),0))</f>
        <v>12500</v>
      </c>
      <c r="D57" s="8" t="e">
        <f>(D50/ROUND(((D11-D10)/30.33),0))</f>
        <v>#DIV/0!</v>
      </c>
      <c r="E57" s="8" t="e">
        <f>(E50/ROUND(((E11-E10)/30.33),0))</f>
        <v>#DIV/0!</v>
      </c>
      <c r="F57" s="8" t="e">
        <f>(F50/ROUND(((F11-F10)/30.33),0))</f>
        <v>#DIV/0!</v>
      </c>
    </row>
    <row r="58" spans="1:18" hidden="1">
      <c r="A58" s="8" t="s">
        <v>54</v>
      </c>
      <c r="B58" s="8">
        <f>B$64*B$57*$E$67</f>
        <v>61875</v>
      </c>
      <c r="C58" s="8">
        <f>C$64*C$57*$E$67</f>
        <v>74250</v>
      </c>
      <c r="D58" s="8" t="e">
        <f>D$64*D$57*$E$67</f>
        <v>#DIV/0!</v>
      </c>
      <c r="E58" s="8" t="e">
        <f>E$64*E$57*$E$67</f>
        <v>#DIV/0!</v>
      </c>
      <c r="F58" s="8" t="e">
        <f>F$64*F$57*$E$67</f>
        <v>#DIV/0!</v>
      </c>
    </row>
    <row r="59" spans="1:18" hidden="1">
      <c r="A59" s="8" t="s">
        <v>55</v>
      </c>
      <c r="B59" s="8">
        <f>B$64*B$57*$E$68</f>
        <v>63750</v>
      </c>
      <c r="C59" s="8">
        <f>C$64*C$57*$E$68</f>
        <v>76500</v>
      </c>
      <c r="D59" s="8" t="e">
        <f>D$64*D$57*$E$68</f>
        <v>#DIV/0!</v>
      </c>
      <c r="E59" s="8" t="e">
        <f>E$64*E$57*$E$68</f>
        <v>#DIV/0!</v>
      </c>
      <c r="F59" s="8" t="e">
        <f>F$64*F$57*$E$68</f>
        <v>#DIV/0!</v>
      </c>
      <c r="R59" s="126"/>
    </row>
    <row r="60" spans="1:18" hidden="1">
      <c r="A60" s="8" t="s">
        <v>56</v>
      </c>
      <c r="B60" s="8">
        <f>B$64*B$57*$E$69</f>
        <v>63750</v>
      </c>
      <c r="C60" s="8">
        <f>C$64*C$57*$E$69</f>
        <v>76500</v>
      </c>
      <c r="D60" s="8" t="e">
        <f>D$64*D$57*$E$69</f>
        <v>#DIV/0!</v>
      </c>
      <c r="E60" s="8" t="e">
        <f>E$64*E$57*$E$69</f>
        <v>#DIV/0!</v>
      </c>
      <c r="F60" s="8" t="e">
        <f>F$64*F$57*$E$69</f>
        <v>#DIV/0!</v>
      </c>
    </row>
    <row r="61" spans="1:18" hidden="1">
      <c r="A61" s="8" t="s">
        <v>57</v>
      </c>
      <c r="B61" s="8">
        <f>B$65*B$57*$E$67</f>
        <v>0</v>
      </c>
      <c r="C61" s="8">
        <f>C$65*C$57*$E$67</f>
        <v>0</v>
      </c>
      <c r="D61" s="8" t="e">
        <f>D$65*D$57*$E$67</f>
        <v>#DIV/0!</v>
      </c>
      <c r="E61" s="8" t="e">
        <f>E$65*E$57*$E$67</f>
        <v>#DIV/0!</v>
      </c>
      <c r="F61" s="8" t="e">
        <f>F$65*F$57*$E$67</f>
        <v>#DIV/0!</v>
      </c>
    </row>
    <row r="62" spans="1:18" hidden="1">
      <c r="A62" s="8" t="s">
        <v>58</v>
      </c>
      <c r="B62" s="8">
        <f>B$65*B$57*$E$68</f>
        <v>0</v>
      </c>
      <c r="C62" s="8">
        <f>C$65*C$57*$E$68</f>
        <v>0</v>
      </c>
      <c r="D62" s="8" t="e">
        <f>D$65*D$57*$E$68</f>
        <v>#DIV/0!</v>
      </c>
      <c r="E62" s="8" t="e">
        <f>E$65*E$57*$E$68</f>
        <v>#DIV/0!</v>
      </c>
      <c r="F62" s="8" t="e">
        <f>F$65*F$57*$E$68</f>
        <v>#DIV/0!</v>
      </c>
      <c r="H62" s="126"/>
    </row>
    <row r="63" spans="1:18" hidden="1">
      <c r="A63" s="8" t="s">
        <v>59</v>
      </c>
      <c r="B63" s="8">
        <f>B65*B$57*$E$69</f>
        <v>0</v>
      </c>
      <c r="C63" s="8">
        <f>C65*C$57*$E$69</f>
        <v>0</v>
      </c>
      <c r="D63" s="8" t="e">
        <f>D65*D$57*$E$69</f>
        <v>#DIV/0!</v>
      </c>
      <c r="E63" s="8" t="e">
        <f>E65*E$57*$E$69</f>
        <v>#DIV/0!</v>
      </c>
      <c r="F63" s="8" t="e">
        <f>F65*F$57*$E$69</f>
        <v>#DIV/0!</v>
      </c>
    </row>
    <row r="64" spans="1:18" hidden="1">
      <c r="A64" s="8" t="s">
        <v>60</v>
      </c>
      <c r="B64" s="8">
        <f>IF(B10="",0,IF(B10&gt;$D68,(ROUND(((B11-B10)/30.33),0)),IF(B10&gt;$D67,ROUND((($D68-B10)/30.33),0),ROUND((($D67-B10)/30.33),0))))</f>
        <v>12</v>
      </c>
      <c r="C64" s="8">
        <f>IF(ROUND((C11-C10)/30.33,0)=($B$64+$B$65),$B$64,IF(ROUND(((C11-C10)/30.33),0)&lt;$B$64,ROUND(((C11-C10)/30.33),0),$B$64))</f>
        <v>12</v>
      </c>
      <c r="D64" s="8">
        <f>IF(ROUND((D11-D10)/30.33,0)=($B$64+$B$65),$B$64,IF(ROUND(((D11-D10)/30.33),0)&lt;$B$64,ROUND(((D11-D10)/30.33),0),$B$64))</f>
        <v>0</v>
      </c>
      <c r="E64" s="8">
        <f>IF(ROUND((E11-E10)/30.33,0)=($B$64+$B$65),$B$64,IF(ROUND(((E11-E10)/30.33),0)&lt;$B$64,ROUND(((E11-E10)/30.33),0),$B$64))</f>
        <v>0</v>
      </c>
      <c r="F64" s="8">
        <f>IF(ROUND((F11-F10)/30.33,0)=($B$64+$B$65),$B$64,IF(ROUND(((F11-F10)/30.33),0)&lt;$B$64,ROUND(((F11-F10)/30.33),0),$B$64))</f>
        <v>0</v>
      </c>
    </row>
    <row r="65" spans="1:6" hidden="1">
      <c r="A65" s="8" t="s">
        <v>61</v>
      </c>
      <c r="B65" s="8">
        <f>ROUND(((B11-B10)/30.33),0)-B64</f>
        <v>0</v>
      </c>
      <c r="C65" s="8">
        <f>ROUND(((C11-C10)/30.33),0)-C64</f>
        <v>0</v>
      </c>
      <c r="D65" s="8">
        <f>ROUND(((D11-D10)/30.33),0)-D64</f>
        <v>0</v>
      </c>
      <c r="E65" s="8">
        <f>ROUND(((E11-E10)/30.33),0)-E64</f>
        <v>0</v>
      </c>
      <c r="F65" s="8">
        <f>ROUND(((F11-F10)/30.33),0)-F64</f>
        <v>0</v>
      </c>
    </row>
    <row r="66" spans="1:6" hidden="1">
      <c r="B66" s="127"/>
    </row>
    <row r="67" spans="1:6" hidden="1">
      <c r="A67" s="128" t="s">
        <v>62</v>
      </c>
      <c r="C67" s="127" t="s">
        <v>63</v>
      </c>
      <c r="D67" s="129">
        <v>38960</v>
      </c>
      <c r="E67" s="8">
        <v>0.495</v>
      </c>
    </row>
    <row r="68" spans="1:6" hidden="1">
      <c r="C68" s="127" t="s">
        <v>64</v>
      </c>
      <c r="D68" s="129">
        <v>39325</v>
      </c>
      <c r="E68" s="8">
        <v>0.51</v>
      </c>
    </row>
    <row r="69" spans="1:6" hidden="1">
      <c r="B69" s="129"/>
      <c r="C69" s="127" t="s">
        <v>65</v>
      </c>
      <c r="D69" s="129">
        <v>39325</v>
      </c>
      <c r="E69" s="8">
        <v>0.51</v>
      </c>
    </row>
    <row r="70" spans="1:6">
      <c r="B70" s="129"/>
      <c r="C70" s="130"/>
    </row>
    <row r="72" spans="1:6">
      <c r="B72" s="129"/>
    </row>
    <row r="73" spans="1:6">
      <c r="B73" s="131"/>
    </row>
  </sheetData>
  <phoneticPr fontId="0" type="noConversion"/>
  <pageMargins left="0.65" right="0.36" top="0.48" bottom="0.3" header="0.43" footer="0.24"/>
  <pageSetup scale="91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7030A0"/>
    <pageSetUpPr fitToPage="1"/>
  </sheetPr>
  <dimension ref="A1:AD59"/>
  <sheetViews>
    <sheetView tabSelected="1" zoomScaleNormal="100" workbookViewId="0">
      <selection activeCell="H5" sqref="H5"/>
    </sheetView>
  </sheetViews>
  <sheetFormatPr defaultColWidth="9.1796875" defaultRowHeight="13"/>
  <cols>
    <col min="1" max="1" width="2" style="1" customWidth="1"/>
    <col min="2" max="2" width="21.81640625" style="1" customWidth="1"/>
    <col min="3" max="3" width="4.1796875" style="1" customWidth="1"/>
    <col min="4" max="8" width="10.1796875" style="1" customWidth="1"/>
    <col min="9" max="9" width="10.7265625" style="4" customWidth="1"/>
    <col min="10" max="10" width="12.1796875" style="133" customWidth="1"/>
    <col min="11" max="11" width="11.26953125" style="1" customWidth="1"/>
    <col min="12" max="17" width="9" style="1" customWidth="1"/>
    <col min="18" max="16384" width="9.1796875" style="1"/>
  </cols>
  <sheetData>
    <row r="1" spans="1:30" ht="19.5" customHeight="1">
      <c r="A1" s="253" t="s">
        <v>6</v>
      </c>
      <c r="B1" s="254"/>
      <c r="C1" s="246"/>
      <c r="D1" s="246"/>
      <c r="E1" s="246"/>
      <c r="F1" s="246"/>
      <c r="G1" s="246"/>
      <c r="H1" s="246"/>
      <c r="I1" s="143"/>
      <c r="J1" s="144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</row>
    <row r="2" spans="1:30" ht="34.5" customHeight="1">
      <c r="A2" s="255" t="s">
        <v>76</v>
      </c>
      <c r="B2" s="255"/>
      <c r="C2" s="247"/>
      <c r="D2" s="248"/>
      <c r="E2" s="248"/>
      <c r="F2" s="248"/>
      <c r="G2" s="248"/>
      <c r="H2" s="248"/>
      <c r="I2" s="166"/>
      <c r="J2" s="167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</row>
    <row r="3" spans="1:30" ht="16.5" customHeight="1">
      <c r="A3" s="256" t="s">
        <v>0</v>
      </c>
      <c r="B3" s="256"/>
      <c r="C3" s="249"/>
      <c r="D3" s="250"/>
      <c r="E3" s="162"/>
      <c r="F3" s="162"/>
      <c r="G3" s="162"/>
      <c r="H3" s="202"/>
      <c r="I3" s="163"/>
      <c r="J3" s="164"/>
      <c r="K3" s="165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</row>
    <row r="4" spans="1:30" ht="17.25" customHeight="1">
      <c r="A4" s="256" t="s">
        <v>1</v>
      </c>
      <c r="B4" s="256"/>
      <c r="C4" s="251"/>
      <c r="D4" s="252"/>
      <c r="E4" s="205"/>
      <c r="F4" s="205"/>
      <c r="G4" s="205"/>
      <c r="H4" s="205"/>
      <c r="I4" s="158"/>
      <c r="J4" s="158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</row>
    <row r="5" spans="1:30" ht="18" customHeight="1">
      <c r="A5" s="257" t="s">
        <v>3</v>
      </c>
      <c r="B5" s="257"/>
      <c r="C5" s="278">
        <f>IF(C4="",0,(ROUNDUP(((C4-C3)/366),0)))</f>
        <v>0</v>
      </c>
      <c r="D5" s="279"/>
      <c r="E5" s="205"/>
      <c r="F5" s="205"/>
      <c r="G5" s="205"/>
      <c r="H5" s="205"/>
      <c r="I5" s="158"/>
      <c r="J5" s="158"/>
      <c r="K5" s="142"/>
      <c r="L5" s="142"/>
      <c r="M5" s="142"/>
      <c r="N5" s="142"/>
      <c r="O5" s="142"/>
      <c r="P5" s="142"/>
      <c r="Q5" s="142"/>
      <c r="R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</row>
    <row r="6" spans="1:30" ht="13.5" hidden="1" customHeight="1">
      <c r="A6" s="138"/>
      <c r="B6" s="138"/>
      <c r="C6" s="155"/>
      <c r="D6" s="156"/>
      <c r="E6" s="157" t="str">
        <f>IF($C$5&gt;1,"yes","no")</f>
        <v>no</v>
      </c>
      <c r="F6" s="157" t="str">
        <f>IF($C$5&gt;2,"yes","no")</f>
        <v>no</v>
      </c>
      <c r="G6" s="157" t="str">
        <f>IF($C$5&gt;3,"yes","no")</f>
        <v>no</v>
      </c>
      <c r="H6" s="157" t="str">
        <f>IF($C$5&gt;4,"yes","no")</f>
        <v>no</v>
      </c>
      <c r="I6" s="158"/>
      <c r="J6" s="158"/>
      <c r="K6" s="142"/>
      <c r="L6" s="142"/>
      <c r="M6" s="142"/>
      <c r="N6" s="142"/>
      <c r="O6" s="142"/>
      <c r="P6" s="142"/>
      <c r="Q6" s="142"/>
      <c r="R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</row>
    <row r="7" spans="1:30" s="2" customFormat="1">
      <c r="A7" s="136"/>
      <c r="B7" s="136"/>
      <c r="C7" s="136"/>
      <c r="D7" s="159"/>
      <c r="E7" s="157"/>
      <c r="F7" s="157"/>
      <c r="G7" s="157"/>
      <c r="H7" s="157"/>
      <c r="I7" s="160"/>
      <c r="J7" s="161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</row>
    <row r="8" spans="1:30" s="2" customFormat="1">
      <c r="A8" s="136"/>
      <c r="B8" s="136"/>
      <c r="C8" s="136"/>
      <c r="D8" s="159"/>
      <c r="E8" s="157"/>
      <c r="F8" s="157"/>
      <c r="G8" s="157"/>
      <c r="H8" s="157"/>
      <c r="I8" s="160"/>
      <c r="J8" s="161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</row>
    <row r="9" spans="1:30" s="2" customFormat="1">
      <c r="A9" s="136"/>
      <c r="B9" s="136"/>
      <c r="C9" s="136"/>
      <c r="D9" s="197">
        <f>C3</f>
        <v>0</v>
      </c>
      <c r="E9" s="203" t="str">
        <f>IF(E$6="yes",(EDATE(D9,12)),"")</f>
        <v/>
      </c>
      <c r="F9" s="203" t="str">
        <f t="shared" ref="F9:H9" si="0">IF(F$6="yes",(EDATE(E9,12)),"")</f>
        <v/>
      </c>
      <c r="G9" s="203" t="str">
        <f t="shared" si="0"/>
        <v/>
      </c>
      <c r="H9" s="203" t="str">
        <f t="shared" si="0"/>
        <v/>
      </c>
      <c r="I9" s="160"/>
      <c r="J9" s="161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</row>
    <row r="10" spans="1:30" s="2" customFormat="1" ht="13.5" thickBot="1">
      <c r="A10" s="136"/>
      <c r="B10" s="136"/>
      <c r="C10" s="136"/>
      <c r="D10" s="197">
        <f>D9+364</f>
        <v>364</v>
      </c>
      <c r="E10" s="203" t="str">
        <f>IF(E$6="yes",(EDATE(D10,12)),"")</f>
        <v/>
      </c>
      <c r="F10" s="203" t="str">
        <f t="shared" ref="F10:H10" si="1">IF(F$6="yes",(EDATE(E10,12)),"")</f>
        <v/>
      </c>
      <c r="G10" s="203" t="str">
        <f t="shared" si="1"/>
        <v/>
      </c>
      <c r="H10" s="203" t="str">
        <f t="shared" si="1"/>
        <v/>
      </c>
      <c r="I10" s="160"/>
      <c r="J10" s="161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</row>
    <row r="11" spans="1:30" ht="20.25" customHeight="1" thickBot="1">
      <c r="A11" s="280" t="s">
        <v>78</v>
      </c>
      <c r="B11" s="281"/>
      <c r="C11" s="281"/>
      <c r="D11" s="176" t="s">
        <v>75</v>
      </c>
      <c r="E11" s="152" t="str">
        <f>IF($C$5&gt;1,"YEAR 2","")</f>
        <v/>
      </c>
      <c r="F11" s="152" t="str">
        <f>IF($C$5&gt;2,"YEAR 3","")</f>
        <v/>
      </c>
      <c r="G11" s="152" t="str">
        <f>IF($C$5&gt;3,"YEAR 4","")</f>
        <v/>
      </c>
      <c r="H11" s="152" t="str">
        <f>IF($C$5&gt;4,"YEAR 5","")</f>
        <v/>
      </c>
      <c r="I11" s="169" t="s">
        <v>2</v>
      </c>
      <c r="J11" s="135" t="s">
        <v>74</v>
      </c>
      <c r="K11" s="136"/>
      <c r="L11" s="244" t="s">
        <v>134</v>
      </c>
      <c r="M11" s="136"/>
      <c r="N11" s="136"/>
      <c r="O11" s="136"/>
      <c r="P11" s="136"/>
      <c r="Q11" s="136"/>
      <c r="R11" s="136"/>
      <c r="S11" s="136"/>
      <c r="T11" s="136"/>
      <c r="U11" s="136"/>
      <c r="V11" s="142"/>
      <c r="W11" s="142"/>
      <c r="X11" s="142"/>
      <c r="Y11" s="142"/>
      <c r="Z11" s="142"/>
      <c r="AA11" s="142"/>
      <c r="AB11" s="142"/>
      <c r="AC11" s="142"/>
      <c r="AD11" s="142"/>
    </row>
    <row r="12" spans="1:30" s="2" customFormat="1" ht="38.25" customHeight="1">
      <c r="A12" s="282" t="s">
        <v>77</v>
      </c>
      <c r="B12" s="283"/>
      <c r="C12" s="284"/>
      <c r="D12" s="216">
        <v>0</v>
      </c>
      <c r="E12" s="217">
        <v>0</v>
      </c>
      <c r="F12" s="218">
        <v>0</v>
      </c>
      <c r="G12" s="232">
        <v>0</v>
      </c>
      <c r="H12" s="218">
        <v>0</v>
      </c>
      <c r="I12" s="170">
        <f>SUM(D12:H12)</f>
        <v>0</v>
      </c>
      <c r="J12" s="174" t="b">
        <f>IF(I12=SUM(D12:H12),TRUE)</f>
        <v>1</v>
      </c>
      <c r="K12" s="136"/>
      <c r="L12" s="266" t="s">
        <v>127</v>
      </c>
      <c r="M12" s="267"/>
      <c r="N12" s="267"/>
      <c r="O12" s="267"/>
      <c r="P12" s="267"/>
      <c r="Q12" s="267"/>
      <c r="R12" s="267"/>
      <c r="S12" s="148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</row>
    <row r="13" spans="1:30" s="2" customFormat="1" ht="38.25" customHeight="1">
      <c r="A13" s="282" t="s">
        <v>79</v>
      </c>
      <c r="B13" s="283"/>
      <c r="C13" s="284"/>
      <c r="D13" s="219">
        <v>0</v>
      </c>
      <c r="E13" s="220">
        <v>0</v>
      </c>
      <c r="F13" s="221">
        <v>0</v>
      </c>
      <c r="G13" s="220">
        <v>0</v>
      </c>
      <c r="H13" s="221">
        <v>0</v>
      </c>
      <c r="I13" s="171">
        <f>SUM(D13:H13)</f>
        <v>0</v>
      </c>
      <c r="J13" s="174" t="b">
        <f>IF(I13=SUM(D13:H13),TRUE)</f>
        <v>1</v>
      </c>
      <c r="K13" s="147"/>
      <c r="L13" s="264" t="s">
        <v>124</v>
      </c>
      <c r="M13" s="265"/>
      <c r="N13" s="265"/>
      <c r="O13" s="265"/>
      <c r="P13" s="265"/>
      <c r="Q13" s="265"/>
      <c r="R13" s="265"/>
      <c r="S13" s="148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</row>
    <row r="14" spans="1:30" s="2" customFormat="1" ht="21.75" customHeight="1">
      <c r="A14" s="285" t="s">
        <v>80</v>
      </c>
      <c r="B14" s="286"/>
      <c r="C14" s="287"/>
      <c r="D14" s="198">
        <f>D15+D16+D17+D18+D19</f>
        <v>0</v>
      </c>
      <c r="E14" s="199">
        <f>E15+E16+E17+E18+E19</f>
        <v>0</v>
      </c>
      <c r="F14" s="199">
        <f t="shared" ref="F14:G14" si="2">F15+F16+F17+F18+F19</f>
        <v>0</v>
      </c>
      <c r="G14" s="199">
        <f t="shared" si="2"/>
        <v>0</v>
      </c>
      <c r="H14" s="200">
        <f>H15+H16+H17+H18+H19</f>
        <v>0</v>
      </c>
      <c r="I14" s="171">
        <f>SUM(D14:H14)</f>
        <v>0</v>
      </c>
      <c r="J14" s="146" t="b">
        <f>SUM(I15:I19)=I14</f>
        <v>1</v>
      </c>
      <c r="K14" s="268"/>
      <c r="L14" s="269" t="s">
        <v>129</v>
      </c>
      <c r="M14" s="270"/>
      <c r="N14" s="270"/>
      <c r="O14" s="270"/>
      <c r="P14" s="270"/>
      <c r="Q14" s="270"/>
      <c r="R14" s="271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</row>
    <row r="15" spans="1:30" s="2" customFormat="1">
      <c r="A15" s="137"/>
      <c r="B15" s="177" t="s">
        <v>81</v>
      </c>
      <c r="C15" s="145"/>
      <c r="D15" s="222">
        <v>0</v>
      </c>
      <c r="E15" s="223">
        <v>0</v>
      </c>
      <c r="F15" s="222">
        <v>0</v>
      </c>
      <c r="G15" s="222">
        <v>0</v>
      </c>
      <c r="H15" s="233">
        <v>0</v>
      </c>
      <c r="I15" s="182">
        <f>SUM(D15:H15)</f>
        <v>0</v>
      </c>
      <c r="J15" s="186"/>
      <c r="K15" s="268"/>
      <c r="L15" s="272"/>
      <c r="M15" s="273"/>
      <c r="N15" s="273"/>
      <c r="O15" s="273"/>
      <c r="P15" s="273"/>
      <c r="Q15" s="273"/>
      <c r="R15" s="274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</row>
    <row r="16" spans="1:30" s="2" customFormat="1">
      <c r="A16" s="137"/>
      <c r="B16" s="178" t="s">
        <v>82</v>
      </c>
      <c r="C16" s="179"/>
      <c r="D16" s="224">
        <v>0</v>
      </c>
      <c r="E16" s="225">
        <v>0</v>
      </c>
      <c r="F16" s="225">
        <v>0</v>
      </c>
      <c r="G16" s="225">
        <v>0</v>
      </c>
      <c r="H16" s="226">
        <v>0</v>
      </c>
      <c r="I16" s="183">
        <f>SUM(D16:H16)</f>
        <v>0</v>
      </c>
      <c r="J16" s="134"/>
      <c r="K16" s="268"/>
      <c r="L16" s="272"/>
      <c r="M16" s="273"/>
      <c r="N16" s="273"/>
      <c r="O16" s="273"/>
      <c r="P16" s="273"/>
      <c r="Q16" s="273"/>
      <c r="R16" s="274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</row>
    <row r="17" spans="1:30" s="2" customFormat="1">
      <c r="A17" s="137"/>
      <c r="B17" s="178" t="s">
        <v>83</v>
      </c>
      <c r="C17" s="179"/>
      <c r="D17" s="225">
        <v>0</v>
      </c>
      <c r="E17" s="227">
        <v>0</v>
      </c>
      <c r="F17" s="224">
        <v>0</v>
      </c>
      <c r="G17" s="227">
        <v>0</v>
      </c>
      <c r="H17" s="234">
        <v>0</v>
      </c>
      <c r="I17" s="183">
        <f t="shared" ref="I17:I18" si="3">SUM(D17:H17)</f>
        <v>0</v>
      </c>
      <c r="J17" s="187"/>
      <c r="K17" s="268"/>
      <c r="L17" s="272"/>
      <c r="M17" s="273"/>
      <c r="N17" s="273"/>
      <c r="O17" s="273"/>
      <c r="P17" s="273"/>
      <c r="Q17" s="273"/>
      <c r="R17" s="274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</row>
    <row r="18" spans="1:30" s="2" customFormat="1">
      <c r="A18" s="137"/>
      <c r="B18" s="178" t="s">
        <v>84</v>
      </c>
      <c r="C18" s="179"/>
      <c r="D18" s="224">
        <v>0</v>
      </c>
      <c r="E18" s="225">
        <v>0</v>
      </c>
      <c r="F18" s="235">
        <v>0</v>
      </c>
      <c r="G18" s="225">
        <v>0</v>
      </c>
      <c r="H18" s="236">
        <v>0</v>
      </c>
      <c r="I18" s="183">
        <f t="shared" si="3"/>
        <v>0</v>
      </c>
      <c r="J18" s="188"/>
      <c r="K18" s="268"/>
      <c r="L18" s="272"/>
      <c r="M18" s="273"/>
      <c r="N18" s="273"/>
      <c r="O18" s="273"/>
      <c r="P18" s="273"/>
      <c r="Q18" s="273"/>
      <c r="R18" s="274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</row>
    <row r="19" spans="1:30" s="2" customFormat="1" ht="12.75" customHeight="1" thickBot="1">
      <c r="A19" s="140"/>
      <c r="B19" s="180" t="s">
        <v>85</v>
      </c>
      <c r="C19" s="181"/>
      <c r="D19" s="229">
        <v>0</v>
      </c>
      <c r="E19" s="230">
        <v>0</v>
      </c>
      <c r="F19" s="231">
        <v>0</v>
      </c>
      <c r="G19" s="230">
        <v>0</v>
      </c>
      <c r="H19" s="231">
        <v>0</v>
      </c>
      <c r="I19" s="185">
        <f>SUM(D19:H19)</f>
        <v>0</v>
      </c>
      <c r="J19" s="139"/>
      <c r="K19" s="268"/>
      <c r="L19" s="275"/>
      <c r="M19" s="276"/>
      <c r="N19" s="276"/>
      <c r="O19" s="276"/>
      <c r="P19" s="276"/>
      <c r="Q19" s="276"/>
      <c r="R19" s="277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</row>
    <row r="20" spans="1:30" s="2" customFormat="1" ht="23.25" customHeight="1">
      <c r="A20" s="258" t="s">
        <v>49</v>
      </c>
      <c r="B20" s="259"/>
      <c r="C20" s="259"/>
      <c r="D20" s="208">
        <f>D12+D13+D14</f>
        <v>0</v>
      </c>
      <c r="E20" s="208">
        <f t="shared" ref="E20:I20" si="4">E12+E13+E14</f>
        <v>0</v>
      </c>
      <c r="F20" s="208">
        <f t="shared" si="4"/>
        <v>0</v>
      </c>
      <c r="G20" s="208">
        <f t="shared" si="4"/>
        <v>0</v>
      </c>
      <c r="H20" s="208">
        <f t="shared" si="4"/>
        <v>0</v>
      </c>
      <c r="I20" s="209">
        <f t="shared" si="4"/>
        <v>0</v>
      </c>
      <c r="J20" s="210" t="b">
        <f>IF(I20=SUM(D20:H20),TRUE)</f>
        <v>1</v>
      </c>
      <c r="K20" s="147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</row>
    <row r="21" spans="1:30" s="5" customFormat="1" ht="21" customHeight="1" thickBot="1">
      <c r="A21" s="262" t="s">
        <v>87</v>
      </c>
      <c r="B21" s="263"/>
      <c r="C21" s="263"/>
      <c r="D21" s="153">
        <v>0</v>
      </c>
      <c r="E21" s="153">
        <v>0</v>
      </c>
      <c r="F21" s="153">
        <v>0</v>
      </c>
      <c r="G21" s="153">
        <v>0</v>
      </c>
      <c r="H21" s="153">
        <v>0</v>
      </c>
      <c r="I21" s="173">
        <v>0</v>
      </c>
      <c r="J21" s="175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s="132" customFormat="1" ht="21" customHeight="1" thickBot="1">
      <c r="A22" s="260" t="s">
        <v>86</v>
      </c>
      <c r="B22" s="261"/>
      <c r="C22" s="261"/>
      <c r="D22" s="211">
        <f>D20</f>
        <v>0</v>
      </c>
      <c r="E22" s="211">
        <f t="shared" ref="E22:I22" si="5">E20</f>
        <v>0</v>
      </c>
      <c r="F22" s="211">
        <f t="shared" si="5"/>
        <v>0</v>
      </c>
      <c r="G22" s="211">
        <f t="shared" si="5"/>
        <v>0</v>
      </c>
      <c r="H22" s="211">
        <f t="shared" si="5"/>
        <v>0</v>
      </c>
      <c r="I22" s="212">
        <f t="shared" si="5"/>
        <v>0</v>
      </c>
      <c r="J22" s="213" t="b">
        <f>IF(I22=SUM(D22:H22),TRUE)</f>
        <v>1</v>
      </c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</row>
    <row r="23" spans="1:30">
      <c r="A23" s="142"/>
      <c r="B23" s="142"/>
      <c r="C23" s="142"/>
      <c r="D23" s="142"/>
      <c r="E23" s="142"/>
      <c r="F23" s="142"/>
      <c r="G23" s="142"/>
      <c r="H23" s="142"/>
      <c r="I23" s="143"/>
      <c r="J23" s="144"/>
      <c r="K23" s="142"/>
      <c r="L23" s="142"/>
      <c r="M23" s="142"/>
      <c r="N23" s="142"/>
      <c r="O23" s="142"/>
      <c r="P23" s="142"/>
      <c r="Q23" s="142"/>
      <c r="R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</row>
    <row r="24" spans="1:30">
      <c r="A24" s="142"/>
      <c r="B24" s="142"/>
      <c r="C24" s="142"/>
      <c r="D24" s="142"/>
      <c r="E24" s="142"/>
      <c r="F24" s="142"/>
      <c r="G24" s="142"/>
      <c r="H24" s="142"/>
      <c r="I24" s="143"/>
      <c r="J24" s="144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</row>
    <row r="25" spans="1:30">
      <c r="A25" s="142"/>
      <c r="B25" s="142"/>
      <c r="C25" s="142"/>
      <c r="D25" s="142"/>
      <c r="E25" s="142"/>
      <c r="F25" s="142"/>
      <c r="G25" s="142"/>
      <c r="H25" s="142"/>
      <c r="I25" s="143"/>
      <c r="J25" s="144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</row>
    <row r="26" spans="1:30" ht="14">
      <c r="A26" s="204" t="s">
        <v>114</v>
      </c>
      <c r="B26" s="142"/>
      <c r="C26" s="142"/>
      <c r="D26" s="142"/>
      <c r="E26" s="142"/>
      <c r="F26" s="142"/>
      <c r="G26" s="142"/>
      <c r="H26" s="142"/>
      <c r="I26" s="143"/>
      <c r="J26" s="144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</row>
    <row r="27" spans="1:30">
      <c r="A27" s="142" t="s">
        <v>122</v>
      </c>
      <c r="B27" s="142"/>
      <c r="C27" s="142"/>
      <c r="D27" s="142"/>
      <c r="E27" s="142"/>
      <c r="F27" s="142"/>
      <c r="G27" s="142"/>
      <c r="H27" s="142"/>
      <c r="I27" s="143"/>
      <c r="J27" s="144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</row>
    <row r="28" spans="1:30">
      <c r="A28" s="142"/>
      <c r="B28" s="142"/>
      <c r="C28" s="142"/>
      <c r="D28" s="142"/>
      <c r="E28" s="142"/>
      <c r="F28" s="142"/>
      <c r="G28" s="142"/>
      <c r="H28" s="142"/>
      <c r="I28" s="143"/>
      <c r="J28" s="144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</row>
    <row r="29" spans="1:30" ht="14.5">
      <c r="A29" s="194" t="s">
        <v>98</v>
      </c>
      <c r="B29" s="142"/>
      <c r="C29" s="142"/>
      <c r="D29" s="142"/>
      <c r="E29" s="142"/>
      <c r="F29" s="142"/>
      <c r="G29" s="142"/>
      <c r="H29" s="142"/>
      <c r="I29" s="143"/>
      <c r="J29" s="144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68"/>
      <c r="V29" s="142"/>
      <c r="W29" s="142"/>
      <c r="X29" s="142"/>
      <c r="Y29" s="142"/>
      <c r="Z29" s="142"/>
      <c r="AA29" s="142"/>
      <c r="AB29" s="142"/>
      <c r="AC29" s="142"/>
      <c r="AD29" s="142"/>
    </row>
    <row r="30" spans="1:30" ht="14.5">
      <c r="A30" s="195" t="s">
        <v>99</v>
      </c>
      <c r="B30" s="142"/>
      <c r="C30" s="142"/>
      <c r="D30" s="142"/>
      <c r="E30" s="142"/>
      <c r="F30" s="142"/>
      <c r="G30" s="142"/>
      <c r="H30" s="142"/>
      <c r="I30" s="143"/>
      <c r="J30" s="144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</row>
    <row r="31" spans="1:30" ht="14.5">
      <c r="A31" s="195" t="s">
        <v>100</v>
      </c>
      <c r="B31" s="142"/>
      <c r="C31" s="142"/>
      <c r="D31" s="142"/>
      <c r="E31" s="142"/>
      <c r="F31" s="142"/>
      <c r="G31" s="142"/>
      <c r="H31" s="142"/>
      <c r="I31" s="143"/>
      <c r="J31" s="144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</row>
    <row r="32" spans="1:30" ht="14.5">
      <c r="A32" s="195"/>
      <c r="B32" s="142"/>
      <c r="C32" s="142"/>
      <c r="D32" s="142"/>
      <c r="E32" s="142"/>
      <c r="F32" s="142"/>
      <c r="G32" s="142"/>
      <c r="H32" s="142"/>
      <c r="I32" s="143"/>
      <c r="J32" s="144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</row>
    <row r="33" spans="1:30" ht="14.5">
      <c r="A33" s="195" t="s">
        <v>132</v>
      </c>
      <c r="B33" s="142"/>
      <c r="C33" s="142"/>
      <c r="D33" s="142"/>
      <c r="E33" s="142"/>
      <c r="F33" s="142"/>
      <c r="G33" s="142"/>
      <c r="H33" s="142"/>
      <c r="I33" s="143"/>
      <c r="J33" s="144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</row>
    <row r="34" spans="1:30" ht="14.5">
      <c r="A34" s="195"/>
      <c r="B34" s="142"/>
      <c r="C34" s="142"/>
      <c r="D34" s="142"/>
      <c r="E34" s="142"/>
      <c r="F34" s="142"/>
      <c r="G34" s="142"/>
      <c r="H34" s="142"/>
      <c r="I34" s="143"/>
      <c r="J34" s="144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</row>
    <row r="35" spans="1:30" ht="14.5">
      <c r="A35" s="195" t="s">
        <v>103</v>
      </c>
      <c r="B35" s="142"/>
      <c r="C35" s="142"/>
      <c r="D35" s="142"/>
      <c r="E35" s="142"/>
      <c r="F35" s="142"/>
      <c r="G35" s="142"/>
      <c r="H35" s="142"/>
      <c r="I35" s="143"/>
      <c r="J35" s="144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</row>
    <row r="36" spans="1:30" ht="14.5">
      <c r="A36" s="195"/>
      <c r="B36" s="142"/>
      <c r="C36" s="142"/>
      <c r="D36" s="142"/>
      <c r="E36" s="142"/>
      <c r="F36" s="142"/>
      <c r="G36" s="142"/>
      <c r="H36" s="142"/>
      <c r="I36" s="143"/>
      <c r="J36" s="144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</row>
    <row r="37" spans="1:30" ht="14.5">
      <c r="A37" s="195" t="s">
        <v>101</v>
      </c>
      <c r="B37" s="142"/>
      <c r="C37" s="142"/>
      <c r="D37" s="142"/>
      <c r="E37" s="142"/>
      <c r="F37" s="142"/>
      <c r="G37" s="142"/>
      <c r="H37" s="142"/>
      <c r="I37" s="143"/>
      <c r="J37" s="144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</row>
    <row r="38" spans="1:30" ht="14.5">
      <c r="A38" s="195" t="s">
        <v>102</v>
      </c>
      <c r="B38" s="142"/>
      <c r="C38" s="142"/>
      <c r="D38" s="142"/>
      <c r="E38" s="142"/>
      <c r="F38" s="142"/>
      <c r="G38" s="142"/>
      <c r="H38" s="142"/>
      <c r="I38" s="143"/>
      <c r="J38" s="144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</row>
    <row r="39" spans="1:30" ht="14.5">
      <c r="A39" s="196" t="s">
        <v>133</v>
      </c>
      <c r="B39" s="142"/>
      <c r="C39" s="142"/>
      <c r="D39" s="142"/>
      <c r="E39" s="142"/>
      <c r="F39" s="142"/>
      <c r="G39" s="142"/>
      <c r="H39" s="142"/>
      <c r="I39" s="143"/>
      <c r="J39" s="144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</row>
    <row r="40" spans="1:30" ht="14.5">
      <c r="A40" s="195"/>
      <c r="B40" s="142"/>
      <c r="C40" s="142"/>
      <c r="D40" s="142"/>
      <c r="E40" s="142"/>
      <c r="F40" s="142"/>
      <c r="G40" s="142"/>
      <c r="H40" s="142"/>
      <c r="I40" s="143"/>
      <c r="J40" s="144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</row>
    <row r="41" spans="1:30" ht="14.5">
      <c r="A41" s="214" t="s">
        <v>104</v>
      </c>
      <c r="B41" s="142"/>
      <c r="C41" s="142"/>
      <c r="D41" s="142"/>
      <c r="E41" s="142"/>
      <c r="F41" s="142"/>
      <c r="G41" s="142"/>
      <c r="H41" s="142"/>
      <c r="I41" s="143"/>
      <c r="J41" s="144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</row>
    <row r="42" spans="1:30" ht="14.5">
      <c r="A42" s="195"/>
      <c r="B42" s="142"/>
      <c r="C42" s="142"/>
      <c r="D42" s="142"/>
      <c r="E42" s="142"/>
      <c r="F42" s="142"/>
      <c r="G42" s="142"/>
      <c r="H42" s="142"/>
      <c r="I42" s="143"/>
      <c r="J42" s="144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</row>
    <row r="43" spans="1:30" ht="14.5">
      <c r="A43" s="214" t="s">
        <v>113</v>
      </c>
      <c r="B43" s="142"/>
      <c r="C43" s="142"/>
      <c r="D43" s="142"/>
      <c r="E43" s="142"/>
      <c r="F43" s="142"/>
      <c r="G43" s="142"/>
      <c r="H43" s="142"/>
      <c r="I43" s="143"/>
      <c r="J43" s="144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</row>
    <row r="44" spans="1:30" ht="14.5">
      <c r="A44" s="214"/>
      <c r="B44" s="142"/>
      <c r="C44" s="142"/>
      <c r="D44" s="142"/>
      <c r="E44" s="142"/>
      <c r="F44" s="142"/>
      <c r="G44" s="142"/>
      <c r="H44" s="142"/>
      <c r="I44" s="143"/>
      <c r="J44" s="144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</row>
    <row r="45" spans="1:30">
      <c r="A45" s="245" t="s">
        <v>126</v>
      </c>
      <c r="B45" s="245"/>
      <c r="C45" s="245"/>
      <c r="D45" s="245"/>
      <c r="E45" s="245"/>
      <c r="F45" s="245"/>
      <c r="G45" s="245"/>
      <c r="H45" s="245"/>
      <c r="I45" s="143"/>
      <c r="J45" s="144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</row>
    <row r="46" spans="1:30">
      <c r="A46" s="142"/>
      <c r="B46" s="142"/>
      <c r="C46" s="142"/>
      <c r="D46" s="142"/>
      <c r="E46" s="142"/>
      <c r="F46" s="142"/>
      <c r="G46" s="142"/>
      <c r="H46" s="142"/>
      <c r="I46" s="143"/>
      <c r="J46" s="144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</row>
    <row r="47" spans="1:30">
      <c r="A47" s="243" t="s">
        <v>131</v>
      </c>
      <c r="B47" s="243"/>
      <c r="C47" s="142"/>
      <c r="D47" s="142"/>
      <c r="E47" s="142"/>
      <c r="F47" s="142"/>
      <c r="G47" s="142"/>
      <c r="H47" s="142"/>
      <c r="I47" s="143"/>
      <c r="J47" s="144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</row>
    <row r="48" spans="1:30">
      <c r="A48" s="142"/>
      <c r="B48" s="142"/>
      <c r="C48" s="142"/>
      <c r="D48" s="142"/>
      <c r="E48" s="142"/>
      <c r="F48" s="142"/>
      <c r="G48" s="142"/>
      <c r="H48" s="142"/>
      <c r="I48" s="143"/>
      <c r="J48" s="144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</row>
    <row r="49" spans="1:30">
      <c r="A49" s="142"/>
      <c r="B49" s="142"/>
      <c r="C49" s="142"/>
      <c r="D49" s="142"/>
      <c r="E49" s="142"/>
      <c r="F49" s="142"/>
      <c r="G49" s="142"/>
      <c r="H49" s="142"/>
      <c r="I49" s="143"/>
      <c r="J49" s="144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</row>
    <row r="50" spans="1:30">
      <c r="A50" s="142"/>
      <c r="B50" s="142"/>
      <c r="C50" s="142"/>
      <c r="D50" s="142"/>
      <c r="E50" s="142"/>
      <c r="F50" s="142"/>
      <c r="G50" s="142"/>
      <c r="H50" s="142"/>
      <c r="I50" s="143"/>
      <c r="J50" s="144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</row>
    <row r="51" spans="1:30">
      <c r="A51" s="142"/>
      <c r="B51" s="142"/>
      <c r="C51" s="142"/>
      <c r="D51" s="142"/>
      <c r="E51" s="142"/>
      <c r="F51" s="142"/>
      <c r="G51" s="142"/>
      <c r="H51" s="142"/>
      <c r="I51" s="143"/>
      <c r="J51" s="144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</row>
    <row r="52" spans="1:30">
      <c r="A52" s="142"/>
      <c r="B52" s="142"/>
      <c r="C52" s="142"/>
      <c r="D52" s="142"/>
      <c r="E52" s="142"/>
      <c r="F52" s="142"/>
      <c r="G52" s="142"/>
      <c r="H52" s="142"/>
      <c r="I52" s="143"/>
      <c r="J52" s="144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</row>
    <row r="53" spans="1:30">
      <c r="A53" s="142"/>
      <c r="B53" s="142"/>
      <c r="C53" s="142"/>
      <c r="D53" s="142"/>
      <c r="E53" s="142"/>
      <c r="F53" s="142"/>
      <c r="G53" s="142"/>
      <c r="H53" s="142"/>
      <c r="I53" s="143"/>
      <c r="J53" s="144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</row>
    <row r="54" spans="1:30">
      <c r="A54" s="142"/>
      <c r="B54" s="142"/>
      <c r="C54" s="142"/>
      <c r="D54" s="142"/>
      <c r="E54" s="142"/>
      <c r="F54" s="142"/>
      <c r="G54" s="142"/>
      <c r="H54" s="142"/>
      <c r="I54" s="143"/>
      <c r="J54" s="144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</row>
    <row r="55" spans="1:30">
      <c r="A55" s="142"/>
      <c r="B55" s="142"/>
      <c r="C55" s="142"/>
      <c r="D55" s="142"/>
      <c r="E55" s="142"/>
      <c r="F55" s="142"/>
      <c r="G55" s="142"/>
      <c r="H55" s="142"/>
      <c r="I55" s="143"/>
      <c r="J55" s="144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</row>
    <row r="56" spans="1:30">
      <c r="A56" s="142"/>
      <c r="B56" s="142"/>
      <c r="C56" s="142"/>
      <c r="D56" s="142"/>
      <c r="E56" s="142"/>
      <c r="F56" s="142"/>
      <c r="G56" s="142"/>
      <c r="H56" s="142"/>
      <c r="I56" s="143"/>
      <c r="J56" s="144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</row>
    <row r="57" spans="1:30">
      <c r="A57" s="142"/>
      <c r="B57" s="142"/>
      <c r="C57" s="142"/>
      <c r="D57" s="142"/>
      <c r="E57" s="142"/>
      <c r="F57" s="142"/>
      <c r="G57" s="142"/>
      <c r="H57" s="142"/>
      <c r="I57" s="143"/>
      <c r="J57" s="144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</row>
    <row r="58" spans="1:30">
      <c r="A58" s="142"/>
      <c r="B58" s="142"/>
      <c r="C58" s="142"/>
      <c r="D58" s="142"/>
      <c r="E58" s="142"/>
      <c r="F58" s="142"/>
      <c r="G58" s="142"/>
      <c r="H58" s="142"/>
      <c r="I58" s="143"/>
      <c r="J58" s="144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</row>
    <row r="59" spans="1:30">
      <c r="A59" s="142"/>
      <c r="B59" s="142"/>
      <c r="C59" s="142"/>
      <c r="D59" s="142"/>
      <c r="E59" s="142"/>
      <c r="F59" s="142"/>
      <c r="G59" s="142"/>
      <c r="H59" s="142"/>
      <c r="I59" s="143"/>
      <c r="J59" s="144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</row>
  </sheetData>
  <sheetProtection algorithmName="SHA-512" hashValue="JznemZoOpT1wx55usG0HqIlCwo/rZRVolorLM6vN3PO5SVEUgIn/6kCa+6sWh2j3mIic7AQasBFdTRPRD8i5Ow==" saltValue="Ux0NuZYVQxUeTn+p6NQqXQ==" spinCount="100000" sheet="1" objects="1" scenarios="1"/>
  <mergeCells count="22">
    <mergeCell ref="L13:R13"/>
    <mergeCell ref="L12:R12"/>
    <mergeCell ref="K14:K19"/>
    <mergeCell ref="L14:R19"/>
    <mergeCell ref="C5:D5"/>
    <mergeCell ref="A11:C11"/>
    <mergeCell ref="A12:C12"/>
    <mergeCell ref="A13:C13"/>
    <mergeCell ref="A14:C14"/>
    <mergeCell ref="A45:H45"/>
    <mergeCell ref="C1:H1"/>
    <mergeCell ref="C2:H2"/>
    <mergeCell ref="C3:D3"/>
    <mergeCell ref="C4:D4"/>
    <mergeCell ref="A1:B1"/>
    <mergeCell ref="A2:B2"/>
    <mergeCell ref="A3:B3"/>
    <mergeCell ref="A4:B4"/>
    <mergeCell ref="A5:B5"/>
    <mergeCell ref="A20:C20"/>
    <mergeCell ref="A22:C22"/>
    <mergeCell ref="A21:C21"/>
  </mergeCells>
  <hyperlinks>
    <hyperlink ref="A45" r:id="rId1" xr:uid="{00000000-0004-0000-0200-000000000000}"/>
    <hyperlink ref="A45:H45" r:id="rId2" display="Click here for more information on maxiumum amount for NRSA Predoctoral Fellowship" xr:uid="{00000000-0004-0000-0200-000001000000}"/>
  </hyperlinks>
  <printOptions horizontalCentered="1"/>
  <pageMargins left="0.5" right="0.5" top="0.5" bottom="0.5" header="0.05" footer="0.05"/>
  <pageSetup scale="38" orientation="landscape" r:id="rId3"/>
  <headerFooter scaleWithDoc="0"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theme="6" tint="-0.249977111117893"/>
    <pageSetUpPr fitToPage="1"/>
  </sheetPr>
  <dimension ref="A1:AB52"/>
  <sheetViews>
    <sheetView topLeftCell="A17" zoomScaleNormal="100" workbookViewId="0">
      <selection activeCell="J25" sqref="J25"/>
    </sheetView>
  </sheetViews>
  <sheetFormatPr defaultColWidth="9.1796875" defaultRowHeight="13"/>
  <cols>
    <col min="1" max="1" width="2" style="1" customWidth="1"/>
    <col min="2" max="2" width="21.81640625" style="1" customWidth="1"/>
    <col min="3" max="3" width="4.1796875" style="1" customWidth="1"/>
    <col min="4" max="4" width="11.81640625" style="1" customWidth="1"/>
    <col min="5" max="5" width="10.81640625" style="1" customWidth="1"/>
    <col min="6" max="6" width="11.453125" style="1" customWidth="1"/>
    <col min="7" max="7" width="11.81640625" style="4" customWidth="1"/>
    <col min="8" max="8" width="12.1796875" style="133" customWidth="1"/>
    <col min="9" max="9" width="11.26953125" style="1" customWidth="1"/>
    <col min="10" max="10" width="13.1796875" style="1" customWidth="1"/>
    <col min="11" max="11" width="9" style="1" customWidth="1"/>
    <col min="12" max="12" width="8.1796875" style="1" customWidth="1"/>
    <col min="13" max="13" width="11.1796875" style="1" customWidth="1"/>
    <col min="14" max="15" width="9" style="1" customWidth="1"/>
    <col min="16" max="16" width="10.7265625" style="1" customWidth="1"/>
    <col min="17" max="16384" width="9.1796875" style="1"/>
  </cols>
  <sheetData>
    <row r="1" spans="1:28" ht="19.5" customHeight="1">
      <c r="A1" s="253" t="s">
        <v>6</v>
      </c>
      <c r="B1" s="253"/>
      <c r="C1" s="302"/>
      <c r="D1" s="303"/>
      <c r="E1" s="303"/>
      <c r="F1" s="303"/>
      <c r="G1" s="303"/>
      <c r="H1" s="144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</row>
    <row r="2" spans="1:28" ht="33.75" customHeight="1">
      <c r="A2" s="306" t="s">
        <v>76</v>
      </c>
      <c r="B2" s="306"/>
      <c r="C2" s="304"/>
      <c r="D2" s="305"/>
      <c r="E2" s="305"/>
      <c r="F2" s="305"/>
      <c r="G2" s="305"/>
      <c r="H2" s="167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</row>
    <row r="3" spans="1:28" ht="16.5" customHeight="1">
      <c r="A3" s="256" t="s">
        <v>0</v>
      </c>
      <c r="B3" s="256"/>
      <c r="C3" s="249"/>
      <c r="D3" s="250"/>
      <c r="E3" s="162"/>
      <c r="F3" s="202"/>
      <c r="G3" s="163"/>
      <c r="H3" s="164"/>
      <c r="I3" s="165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</row>
    <row r="4" spans="1:28" ht="17.25" customHeight="1">
      <c r="A4" s="307" t="s">
        <v>1</v>
      </c>
      <c r="B4" s="307"/>
      <c r="C4" s="251"/>
      <c r="D4" s="252"/>
      <c r="E4" s="205"/>
      <c r="F4" s="205"/>
      <c r="G4" s="206"/>
      <c r="H4" s="158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</row>
    <row r="5" spans="1:28" ht="17.25" customHeight="1">
      <c r="A5" s="256" t="s">
        <v>3</v>
      </c>
      <c r="B5" s="256"/>
      <c r="C5" s="300">
        <f>IF(C4="",0,(ROUNDUP(((C4-C3)/366),0)))</f>
        <v>0</v>
      </c>
      <c r="D5" s="301"/>
      <c r="E5" s="205"/>
      <c r="F5" s="205"/>
      <c r="G5" s="206"/>
      <c r="H5" s="158"/>
      <c r="I5" s="142"/>
      <c r="J5" s="142"/>
      <c r="K5" s="142"/>
      <c r="L5" s="142"/>
      <c r="M5" s="142"/>
      <c r="N5" s="142"/>
      <c r="O5" s="142"/>
      <c r="P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</row>
    <row r="6" spans="1:28" ht="13.5" customHeight="1">
      <c r="A6" s="154"/>
      <c r="B6" s="154"/>
      <c r="C6" s="155"/>
      <c r="D6" s="156"/>
      <c r="E6" s="157"/>
      <c r="F6" s="157"/>
      <c r="G6" s="158"/>
      <c r="H6" s="158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</row>
    <row r="7" spans="1:28" ht="12" hidden="1" customHeight="1">
      <c r="A7" s="138"/>
      <c r="B7" s="138"/>
      <c r="C7" s="155"/>
      <c r="D7" s="156"/>
      <c r="E7" s="157" t="str">
        <f>IF($C$5&gt;1,"yes","no")</f>
        <v>no</v>
      </c>
      <c r="F7" s="157" t="str">
        <f>IF($C$5&gt;2,"yes","no")</f>
        <v>no</v>
      </c>
      <c r="G7" s="158"/>
      <c r="H7" s="158"/>
      <c r="I7" s="142"/>
      <c r="J7" s="142"/>
      <c r="K7" s="142"/>
      <c r="L7" s="142"/>
      <c r="M7" s="142"/>
      <c r="N7" s="142"/>
      <c r="O7" s="142"/>
      <c r="P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</row>
    <row r="8" spans="1:28" ht="13.5" customHeight="1">
      <c r="A8" s="154"/>
      <c r="B8" s="154"/>
      <c r="C8" s="155"/>
      <c r="D8" s="197">
        <f>C3</f>
        <v>0</v>
      </c>
      <c r="E8" s="237" t="str">
        <f>IF(E$7="yes",(EDATE(D8,12)),"")</f>
        <v/>
      </c>
      <c r="F8" s="237" t="str">
        <f>IF(F$7="yes",(EDATE(E8,12)),"")</f>
        <v/>
      </c>
      <c r="G8" s="158"/>
      <c r="H8" s="158"/>
      <c r="I8" s="142"/>
      <c r="J8" s="142"/>
      <c r="K8" s="142"/>
      <c r="L8" s="142"/>
      <c r="M8" s="142"/>
      <c r="N8" s="142"/>
      <c r="O8" s="142"/>
      <c r="P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</row>
    <row r="9" spans="1:28" s="2" customFormat="1" ht="13.5" thickBot="1">
      <c r="A9" s="136"/>
      <c r="B9" s="136"/>
      <c r="C9" s="136"/>
      <c r="D9" s="197">
        <f>D8+364</f>
        <v>364</v>
      </c>
      <c r="E9" s="237" t="str">
        <f>IF(E$7="yes",(EDATE(D9,12)),"")</f>
        <v/>
      </c>
      <c r="F9" s="237" t="str">
        <f>IF(F$7="yes",(EDATE(E9,12)),"")</f>
        <v/>
      </c>
      <c r="G9" s="160"/>
      <c r="H9" s="161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</row>
    <row r="10" spans="1:28" ht="20.25" customHeight="1" thickBot="1">
      <c r="A10" s="280" t="s">
        <v>78</v>
      </c>
      <c r="B10" s="281"/>
      <c r="C10" s="281"/>
      <c r="D10" s="176" t="s">
        <v>75</v>
      </c>
      <c r="E10" s="152" t="str">
        <f>IF($C$5&gt;1,"YEAR 2","")</f>
        <v/>
      </c>
      <c r="F10" s="152" t="str">
        <f>IF($C$5&gt;2,"YEAR 3","")</f>
        <v/>
      </c>
      <c r="G10" s="169" t="s">
        <v>2</v>
      </c>
      <c r="H10" s="135" t="s">
        <v>74</v>
      </c>
      <c r="I10" s="136"/>
      <c r="J10" s="244" t="s">
        <v>134</v>
      </c>
      <c r="K10" s="136"/>
      <c r="L10" s="136"/>
      <c r="M10" s="136"/>
      <c r="N10" s="136"/>
      <c r="O10" s="136"/>
      <c r="P10" s="136"/>
      <c r="Q10" s="136"/>
      <c r="R10" s="136"/>
      <c r="S10" s="136"/>
      <c r="T10" s="142"/>
      <c r="U10" s="142"/>
      <c r="V10" s="142"/>
      <c r="W10" s="142"/>
      <c r="X10" s="142"/>
      <c r="Y10" s="142"/>
      <c r="Z10" s="142"/>
      <c r="AA10" s="142"/>
      <c r="AB10" s="142"/>
    </row>
    <row r="11" spans="1:28" s="2" customFormat="1" ht="38.25" customHeight="1">
      <c r="A11" s="282" t="s">
        <v>77</v>
      </c>
      <c r="B11" s="283"/>
      <c r="C11" s="284"/>
      <c r="D11" s="216"/>
      <c r="E11" s="217"/>
      <c r="F11" s="218"/>
      <c r="G11" s="170">
        <f>F11+E11+D11</f>
        <v>0</v>
      </c>
      <c r="H11" s="174" t="b">
        <f>IF(G11=SUM(D11:F11),TRUE)</f>
        <v>1</v>
      </c>
      <c r="I11" s="136"/>
      <c r="J11" s="266" t="s">
        <v>91</v>
      </c>
      <c r="K11" s="267"/>
      <c r="L11" s="267"/>
      <c r="M11" s="267"/>
      <c r="N11" s="267"/>
      <c r="O11" s="267"/>
      <c r="P11" s="267"/>
      <c r="Q11" s="148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</row>
    <row r="12" spans="1:28" s="2" customFormat="1" ht="38.25" customHeight="1">
      <c r="A12" s="282" t="s">
        <v>79</v>
      </c>
      <c r="B12" s="283"/>
      <c r="C12" s="284"/>
      <c r="D12" s="219"/>
      <c r="E12" s="220"/>
      <c r="F12" s="221"/>
      <c r="G12" s="171">
        <f>F12+E12+D12</f>
        <v>0</v>
      </c>
      <c r="H12" s="174" t="b">
        <f>IF(G12=SUM(D12:F12),TRUE)</f>
        <v>1</v>
      </c>
      <c r="I12" s="147"/>
      <c r="J12" s="264" t="s">
        <v>125</v>
      </c>
      <c r="K12" s="265"/>
      <c r="L12" s="265"/>
      <c r="M12" s="265"/>
      <c r="N12" s="265"/>
      <c r="O12" s="265"/>
      <c r="P12" s="265"/>
      <c r="Q12" s="148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</row>
    <row r="13" spans="1:28" s="2" customFormat="1" ht="21.75" customHeight="1">
      <c r="A13" s="296" t="s">
        <v>80</v>
      </c>
      <c r="B13" s="297"/>
      <c r="C13" s="298"/>
      <c r="D13" s="150">
        <f>D14+D15+D16+D17+D18</f>
        <v>0</v>
      </c>
      <c r="E13" s="3">
        <f>E14+E15+E16+E17+E18</f>
        <v>0</v>
      </c>
      <c r="F13" s="151">
        <f>F14+F15+F16+F17+F18</f>
        <v>0</v>
      </c>
      <c r="G13" s="172">
        <f>F13+E13+D13</f>
        <v>0</v>
      </c>
      <c r="H13" s="6" t="b">
        <f>IF(G13=SUM(G14:G18),TRUE)</f>
        <v>1</v>
      </c>
      <c r="I13" s="268"/>
      <c r="J13" s="269" t="s">
        <v>130</v>
      </c>
      <c r="K13" s="270"/>
      <c r="L13" s="270"/>
      <c r="M13" s="270"/>
      <c r="N13" s="270"/>
      <c r="O13" s="270"/>
      <c r="P13" s="271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</row>
    <row r="14" spans="1:28" s="2" customFormat="1">
      <c r="A14" s="137"/>
      <c r="B14" s="177" t="s">
        <v>81</v>
      </c>
      <c r="C14" s="145"/>
      <c r="D14" s="222"/>
      <c r="E14" s="223"/>
      <c r="F14" s="222"/>
      <c r="G14" s="182">
        <f>F14+E14+D14</f>
        <v>0</v>
      </c>
      <c r="H14" s="186"/>
      <c r="I14" s="268"/>
      <c r="J14" s="272"/>
      <c r="K14" s="273"/>
      <c r="L14" s="273"/>
      <c r="M14" s="273"/>
      <c r="N14" s="273"/>
      <c r="O14" s="273"/>
      <c r="P14" s="274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</row>
    <row r="15" spans="1:28" s="2" customFormat="1">
      <c r="A15" s="137"/>
      <c r="B15" s="178" t="s">
        <v>82</v>
      </c>
      <c r="C15" s="179"/>
      <c r="D15" s="224"/>
      <c r="E15" s="225"/>
      <c r="F15" s="226"/>
      <c r="G15" s="183">
        <f t="shared" ref="G15:G18" si="0">F15+E15+D15</f>
        <v>0</v>
      </c>
      <c r="H15" s="134"/>
      <c r="I15" s="268"/>
      <c r="J15" s="272"/>
      <c r="K15" s="273"/>
      <c r="L15" s="273"/>
      <c r="M15" s="273"/>
      <c r="N15" s="273"/>
      <c r="O15" s="273"/>
      <c r="P15" s="274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</row>
    <row r="16" spans="1:28" s="2" customFormat="1">
      <c r="A16" s="137"/>
      <c r="B16" s="178" t="s">
        <v>83</v>
      </c>
      <c r="C16" s="179"/>
      <c r="D16" s="225"/>
      <c r="E16" s="227"/>
      <c r="F16" s="228"/>
      <c r="G16" s="184">
        <f t="shared" si="0"/>
        <v>0</v>
      </c>
      <c r="H16" s="187"/>
      <c r="I16" s="268"/>
      <c r="J16" s="272"/>
      <c r="K16" s="273"/>
      <c r="L16" s="273"/>
      <c r="M16" s="273"/>
      <c r="N16" s="273"/>
      <c r="O16" s="273"/>
      <c r="P16" s="274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</row>
    <row r="17" spans="1:28" s="2" customFormat="1">
      <c r="A17" s="137"/>
      <c r="B17" s="178" t="s">
        <v>84</v>
      </c>
      <c r="C17" s="179"/>
      <c r="D17" s="224"/>
      <c r="E17" s="225"/>
      <c r="F17" s="225"/>
      <c r="G17" s="183">
        <f t="shared" si="0"/>
        <v>0</v>
      </c>
      <c r="H17" s="188"/>
      <c r="I17" s="268"/>
      <c r="J17" s="272"/>
      <c r="K17" s="273"/>
      <c r="L17" s="273"/>
      <c r="M17" s="273"/>
      <c r="N17" s="273"/>
      <c r="O17" s="273"/>
      <c r="P17" s="274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</row>
    <row r="18" spans="1:28" s="2" customFormat="1" ht="12" customHeight="1" thickBot="1">
      <c r="A18" s="140"/>
      <c r="B18" s="180" t="s">
        <v>85</v>
      </c>
      <c r="C18" s="181"/>
      <c r="D18" s="229"/>
      <c r="E18" s="230"/>
      <c r="F18" s="231"/>
      <c r="G18" s="185">
        <f t="shared" si="0"/>
        <v>0</v>
      </c>
      <c r="H18" s="139"/>
      <c r="I18" s="268"/>
      <c r="J18" s="275"/>
      <c r="K18" s="276"/>
      <c r="L18" s="276"/>
      <c r="M18" s="276"/>
      <c r="N18" s="276"/>
      <c r="O18" s="276"/>
      <c r="P18" s="277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</row>
    <row r="19" spans="1:28" s="2" customFormat="1" ht="23.25" customHeight="1">
      <c r="A19" s="258" t="s">
        <v>49</v>
      </c>
      <c r="B19" s="259"/>
      <c r="C19" s="259"/>
      <c r="D19" s="208">
        <f>D11+D12+D13</f>
        <v>0</v>
      </c>
      <c r="E19" s="208">
        <f t="shared" ref="E19:G19" si="1">E11+E12+E13</f>
        <v>0</v>
      </c>
      <c r="F19" s="208">
        <f t="shared" si="1"/>
        <v>0</v>
      </c>
      <c r="G19" s="209">
        <f t="shared" si="1"/>
        <v>0</v>
      </c>
      <c r="H19" s="210" t="b">
        <f>IF(G19=SUM(D19:F19),TRUE)</f>
        <v>1</v>
      </c>
      <c r="I19" s="147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</row>
    <row r="20" spans="1:28" s="5" customFormat="1" ht="21" customHeight="1" thickBot="1">
      <c r="A20" s="262" t="s">
        <v>87</v>
      </c>
      <c r="B20" s="263"/>
      <c r="C20" s="263"/>
      <c r="D20" s="153">
        <v>0</v>
      </c>
      <c r="E20" s="153">
        <v>0</v>
      </c>
      <c r="F20" s="153">
        <v>0</v>
      </c>
      <c r="G20" s="173">
        <v>0</v>
      </c>
      <c r="H20" s="175"/>
      <c r="I20" s="149"/>
      <c r="J20" s="238"/>
      <c r="K20" s="238"/>
      <c r="L20" s="238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</row>
    <row r="21" spans="1:28" s="132" customFormat="1" ht="21" customHeight="1" thickBot="1">
      <c r="A21" s="260" t="s">
        <v>86</v>
      </c>
      <c r="B21" s="261"/>
      <c r="C21" s="261"/>
      <c r="D21" s="211">
        <f>D19</f>
        <v>0</v>
      </c>
      <c r="E21" s="211">
        <f t="shared" ref="E21:G21" si="2">E19</f>
        <v>0</v>
      </c>
      <c r="F21" s="211">
        <f t="shared" si="2"/>
        <v>0</v>
      </c>
      <c r="G21" s="212">
        <f t="shared" si="2"/>
        <v>0</v>
      </c>
      <c r="H21" s="213" t="b">
        <f>IF(G21=SUM(D21:F21),TRUE)</f>
        <v>1</v>
      </c>
      <c r="I21" s="141"/>
      <c r="J21" s="294" t="s">
        <v>88</v>
      </c>
      <c r="K21" s="295"/>
      <c r="L21" s="295"/>
      <c r="M21" s="295"/>
      <c r="N21" s="189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</row>
    <row r="22" spans="1:28" ht="27" customHeight="1">
      <c r="A22" s="142"/>
      <c r="B22" s="142"/>
      <c r="C22" s="142"/>
      <c r="D22" s="142"/>
      <c r="E22" s="142"/>
      <c r="F22" s="142"/>
      <c r="G22" s="143"/>
      <c r="H22" s="144"/>
      <c r="I22" s="142"/>
      <c r="J22" s="193" t="s">
        <v>89</v>
      </c>
      <c r="K22" s="292" t="s">
        <v>128</v>
      </c>
      <c r="L22" s="292"/>
      <c r="M22" s="239" t="s">
        <v>123</v>
      </c>
      <c r="N22" s="142"/>
      <c r="O22" s="142"/>
      <c r="P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</row>
    <row r="23" spans="1:28" ht="17.25" customHeight="1">
      <c r="A23" s="207" t="s">
        <v>114</v>
      </c>
      <c r="B23" s="142"/>
      <c r="C23" s="142"/>
      <c r="D23" s="142"/>
      <c r="E23" s="142"/>
      <c r="F23" s="142"/>
      <c r="G23" s="143"/>
      <c r="H23" s="144"/>
      <c r="I23" s="142"/>
      <c r="J23" s="192">
        <v>0</v>
      </c>
      <c r="K23" s="290">
        <v>56484</v>
      </c>
      <c r="L23" s="291"/>
      <c r="M23" s="240">
        <v>4707</v>
      </c>
      <c r="N23" s="148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28" ht="15" customHeight="1">
      <c r="A24" s="142" t="s">
        <v>122</v>
      </c>
      <c r="B24" s="142"/>
      <c r="C24" s="142"/>
      <c r="D24" s="142"/>
      <c r="E24" s="142"/>
      <c r="F24" s="142"/>
      <c r="G24" s="143"/>
      <c r="H24" s="144"/>
      <c r="I24" s="142"/>
      <c r="J24" s="190">
        <v>1</v>
      </c>
      <c r="K24" s="290">
        <v>56880</v>
      </c>
      <c r="L24" s="291"/>
      <c r="M24" s="240">
        <v>4740</v>
      </c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28" ht="15.75" customHeight="1">
      <c r="A25" s="142"/>
      <c r="B25" s="142"/>
      <c r="C25" s="142"/>
      <c r="D25" s="142"/>
      <c r="E25" s="142"/>
      <c r="F25" s="142"/>
      <c r="G25" s="143"/>
      <c r="H25" s="144"/>
      <c r="I25" s="142"/>
      <c r="J25" s="191">
        <v>2</v>
      </c>
      <c r="K25" s="290">
        <v>57300</v>
      </c>
      <c r="L25" s="293"/>
      <c r="M25" s="241">
        <v>4775</v>
      </c>
      <c r="N25" s="148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</row>
    <row r="26" spans="1:28" ht="15.75" customHeight="1">
      <c r="A26" s="142" t="s">
        <v>115</v>
      </c>
      <c r="B26" s="142"/>
      <c r="C26" s="142"/>
      <c r="D26" s="142"/>
      <c r="E26" s="142"/>
      <c r="F26" s="142"/>
      <c r="G26" s="143"/>
      <c r="H26" s="144"/>
      <c r="I26" s="142"/>
      <c r="J26" s="190">
        <v>3</v>
      </c>
      <c r="K26" s="290">
        <v>59592</v>
      </c>
      <c r="L26" s="293"/>
      <c r="M26" s="242">
        <v>4966</v>
      </c>
      <c r="N26" s="148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</row>
    <row r="27" spans="1:28" ht="15" customHeight="1">
      <c r="A27" s="142" t="s">
        <v>92</v>
      </c>
      <c r="B27" s="142"/>
      <c r="C27" s="142"/>
      <c r="D27" s="142"/>
      <c r="E27" s="142"/>
      <c r="F27" s="142"/>
      <c r="G27" s="143"/>
      <c r="H27" s="144"/>
      <c r="I27" s="142"/>
      <c r="J27" s="190">
        <v>4</v>
      </c>
      <c r="K27" s="290">
        <v>61572</v>
      </c>
      <c r="L27" s="291"/>
      <c r="M27" s="240">
        <v>5131</v>
      </c>
      <c r="N27" s="148"/>
      <c r="O27" s="142"/>
      <c r="P27" s="142"/>
      <c r="Q27" s="142"/>
      <c r="R27" s="142"/>
      <c r="S27" s="168"/>
      <c r="T27" s="142"/>
      <c r="U27" s="142"/>
      <c r="V27" s="142"/>
      <c r="W27" s="142"/>
      <c r="X27" s="142"/>
      <c r="Y27" s="142"/>
      <c r="Z27" s="142"/>
      <c r="AA27" s="142"/>
      <c r="AB27" s="142"/>
    </row>
    <row r="28" spans="1:28" ht="15" customHeight="1">
      <c r="A28" s="142" t="s">
        <v>93</v>
      </c>
      <c r="B28" s="142"/>
      <c r="C28" s="142"/>
      <c r="D28" s="142"/>
      <c r="E28" s="142"/>
      <c r="F28" s="142"/>
      <c r="G28" s="143"/>
      <c r="H28" s="144"/>
      <c r="I28" s="142"/>
      <c r="J28" s="190">
        <v>5</v>
      </c>
      <c r="K28" s="290">
        <v>63852</v>
      </c>
      <c r="L28" s="293"/>
      <c r="M28" s="241">
        <v>5321</v>
      </c>
      <c r="N28" s="148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</row>
    <row r="29" spans="1:28" ht="15" customHeight="1">
      <c r="A29" s="142"/>
      <c r="B29" s="142"/>
      <c r="C29" s="142"/>
      <c r="D29" s="142"/>
      <c r="E29" s="142"/>
      <c r="F29" s="142"/>
      <c r="G29" s="143"/>
      <c r="H29" s="144"/>
      <c r="I29" s="142"/>
      <c r="J29" s="190">
        <v>6</v>
      </c>
      <c r="K29" s="288">
        <v>66228</v>
      </c>
      <c r="L29" s="299"/>
      <c r="M29" s="241">
        <v>5519</v>
      </c>
      <c r="N29" s="148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</row>
    <row r="30" spans="1:28" ht="15" customHeight="1">
      <c r="A30" s="142" t="s">
        <v>116</v>
      </c>
      <c r="B30" s="142"/>
      <c r="C30" s="142"/>
      <c r="D30" s="142"/>
      <c r="E30" s="142"/>
      <c r="F30" s="142"/>
      <c r="G30" s="143"/>
      <c r="H30" s="144"/>
      <c r="I30" s="142"/>
      <c r="J30" s="190" t="s">
        <v>90</v>
      </c>
      <c r="K30" s="288">
        <v>68604</v>
      </c>
      <c r="L30" s="289"/>
      <c r="M30" s="240">
        <v>5717</v>
      </c>
      <c r="N30" s="148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</row>
    <row r="31" spans="1:28" ht="15" customHeight="1">
      <c r="A31" s="142" t="s">
        <v>94</v>
      </c>
      <c r="B31" s="142"/>
      <c r="C31" s="142"/>
      <c r="D31" s="142"/>
      <c r="E31" s="142"/>
      <c r="F31" s="142"/>
      <c r="G31" s="143"/>
      <c r="H31" s="144"/>
      <c r="I31" s="142"/>
      <c r="J31" s="142"/>
      <c r="K31" s="142"/>
      <c r="L31" s="136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</row>
    <row r="32" spans="1:28" ht="15" customHeight="1">
      <c r="A32" s="142" t="s">
        <v>95</v>
      </c>
      <c r="B32" s="142"/>
      <c r="C32" s="142"/>
      <c r="D32" s="142"/>
      <c r="E32" s="142"/>
      <c r="F32" s="142"/>
      <c r="G32" s="143"/>
      <c r="H32" s="144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</row>
    <row r="33" spans="1:28" ht="15" customHeight="1">
      <c r="A33" s="142" t="s">
        <v>96</v>
      </c>
      <c r="B33" s="142"/>
      <c r="C33" s="142"/>
      <c r="D33" s="142"/>
      <c r="E33" s="142"/>
      <c r="F33" s="142"/>
      <c r="G33" s="143"/>
      <c r="H33" s="144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</row>
    <row r="34" spans="1:28" ht="15" customHeight="1">
      <c r="A34" s="142" t="s">
        <v>97</v>
      </c>
      <c r="B34" s="142"/>
      <c r="C34" s="142"/>
      <c r="D34" s="142"/>
      <c r="E34" s="142"/>
      <c r="F34" s="142"/>
      <c r="G34" s="143"/>
      <c r="H34" s="144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</row>
    <row r="35" spans="1:28">
      <c r="A35" s="142"/>
      <c r="B35" s="142"/>
      <c r="C35" s="142"/>
      <c r="D35" s="142"/>
      <c r="E35" s="142"/>
      <c r="F35" s="142"/>
      <c r="G35" s="143"/>
      <c r="H35" s="144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</row>
    <row r="36" spans="1:28">
      <c r="A36" s="142" t="s">
        <v>117</v>
      </c>
      <c r="B36" s="142"/>
      <c r="C36" s="142"/>
      <c r="D36" s="142"/>
      <c r="E36" s="142"/>
      <c r="F36" s="142"/>
      <c r="G36" s="143"/>
      <c r="H36" s="144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</row>
    <row r="37" spans="1:28">
      <c r="A37" s="142" t="s">
        <v>118</v>
      </c>
      <c r="B37" s="142"/>
      <c r="C37" s="142"/>
      <c r="D37" s="142"/>
      <c r="E37" s="142"/>
      <c r="F37" s="142"/>
      <c r="G37" s="143"/>
      <c r="H37" s="144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</row>
    <row r="38" spans="1:28">
      <c r="A38" s="142"/>
      <c r="B38" s="142"/>
      <c r="C38" s="142"/>
      <c r="D38" s="142"/>
      <c r="E38" s="142"/>
      <c r="F38" s="142"/>
      <c r="G38" s="143"/>
      <c r="H38" s="144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</row>
    <row r="39" spans="1:28">
      <c r="A39" s="215" t="s">
        <v>105</v>
      </c>
      <c r="B39" s="142"/>
      <c r="C39" s="142"/>
      <c r="D39" s="142"/>
      <c r="E39" s="142"/>
      <c r="F39" s="142"/>
      <c r="G39" s="143"/>
      <c r="H39" s="144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</row>
    <row r="40" spans="1:28">
      <c r="A40" s="142"/>
      <c r="B40" s="142"/>
      <c r="C40" s="142"/>
      <c r="D40" s="142"/>
      <c r="E40" s="142"/>
      <c r="F40" s="142"/>
      <c r="G40" s="143"/>
      <c r="H40" s="144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</row>
    <row r="41" spans="1:28">
      <c r="A41" s="215" t="s">
        <v>113</v>
      </c>
      <c r="B41" s="142"/>
      <c r="C41" s="142"/>
      <c r="D41" s="142"/>
      <c r="E41" s="142"/>
      <c r="F41" s="142"/>
      <c r="G41" s="143"/>
      <c r="H41" s="144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</row>
    <row r="42" spans="1:28">
      <c r="A42" s="215"/>
      <c r="B42" s="142"/>
      <c r="C42" s="142"/>
      <c r="D42" s="142"/>
      <c r="E42" s="142"/>
      <c r="F42" s="142"/>
      <c r="G42" s="143"/>
      <c r="H42" s="144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</row>
    <row r="43" spans="1:28">
      <c r="A43" s="245" t="s">
        <v>106</v>
      </c>
      <c r="B43" s="245"/>
      <c r="C43" s="245"/>
      <c r="D43" s="245"/>
      <c r="E43" s="245"/>
      <c r="F43" s="245"/>
      <c r="G43" s="245"/>
      <c r="H43" s="144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</row>
    <row r="44" spans="1:28">
      <c r="A44" s="142"/>
      <c r="B44" s="142"/>
      <c r="C44" s="142"/>
      <c r="D44" s="142"/>
      <c r="E44" s="142"/>
      <c r="F44" s="142"/>
      <c r="G44" s="143"/>
      <c r="H44" s="144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</row>
    <row r="45" spans="1:28">
      <c r="A45" s="243" t="s">
        <v>131</v>
      </c>
      <c r="B45" s="142"/>
      <c r="C45" s="142"/>
      <c r="D45" s="142"/>
      <c r="E45" s="142"/>
      <c r="F45" s="142"/>
      <c r="G45" s="143"/>
      <c r="H45" s="144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</row>
    <row r="46" spans="1:28">
      <c r="A46" s="142"/>
      <c r="B46" s="142"/>
      <c r="C46" s="142"/>
      <c r="D46" s="142"/>
      <c r="E46" s="142"/>
      <c r="F46" s="142"/>
      <c r="G46" s="143"/>
      <c r="H46" s="144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</row>
    <row r="47" spans="1:28">
      <c r="A47" s="142"/>
      <c r="B47" s="142"/>
      <c r="C47" s="142"/>
      <c r="D47" s="142"/>
      <c r="E47" s="142"/>
      <c r="F47" s="142"/>
      <c r="G47" s="143"/>
      <c r="H47" s="144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</row>
    <row r="48" spans="1:28">
      <c r="A48" s="142"/>
      <c r="B48" s="142"/>
      <c r="C48" s="142"/>
      <c r="D48" s="142"/>
      <c r="E48" s="142"/>
      <c r="F48" s="142"/>
      <c r="G48" s="143"/>
      <c r="H48" s="144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</row>
    <row r="49" spans="1:27">
      <c r="A49" s="142"/>
      <c r="B49" s="142"/>
      <c r="C49" s="142"/>
      <c r="D49" s="142"/>
      <c r="E49" s="142"/>
      <c r="F49" s="142"/>
      <c r="G49" s="143"/>
      <c r="H49" s="144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</row>
    <row r="50" spans="1:27">
      <c r="A50" s="142"/>
      <c r="B50" s="142"/>
      <c r="C50" s="142"/>
      <c r="D50" s="142"/>
      <c r="E50" s="142"/>
      <c r="F50" s="142"/>
      <c r="G50" s="143"/>
      <c r="H50" s="144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</row>
    <row r="51" spans="1:27">
      <c r="A51" s="142"/>
      <c r="B51" s="142"/>
      <c r="C51" s="142"/>
      <c r="D51" s="142"/>
      <c r="E51" s="142"/>
      <c r="F51" s="142"/>
      <c r="G51" s="143"/>
      <c r="H51" s="144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</row>
    <row r="52" spans="1:27">
      <c r="A52" s="142"/>
      <c r="B52" s="142"/>
      <c r="C52" s="142"/>
      <c r="D52" s="142"/>
      <c r="E52" s="142"/>
      <c r="F52" s="142"/>
      <c r="G52" s="143"/>
      <c r="H52" s="144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</row>
  </sheetData>
  <sheetProtection algorithmName="SHA-512" hashValue="oxYhhv951QR8ywW/627wO110qxzkn9ayDtlPS75UFM6aYQ8f1rgpF3wEVocrrhjht1zXK9kn8U6wdmMXs9davA==" saltValue="yfQmcQdfrq6UBlpiDRTGKA==" spinCount="100000" sheet="1" objects="1" scenarios="1"/>
  <mergeCells count="32">
    <mergeCell ref="C5:D5"/>
    <mergeCell ref="C1:G1"/>
    <mergeCell ref="C2:G2"/>
    <mergeCell ref="A19:C19"/>
    <mergeCell ref="J11:P11"/>
    <mergeCell ref="A1:B1"/>
    <mergeCell ref="A2:B2"/>
    <mergeCell ref="A3:B3"/>
    <mergeCell ref="C3:D3"/>
    <mergeCell ref="A4:B4"/>
    <mergeCell ref="C4:D4"/>
    <mergeCell ref="A5:B5"/>
    <mergeCell ref="A10:C10"/>
    <mergeCell ref="A11:C11"/>
    <mergeCell ref="A12:C12"/>
    <mergeCell ref="J12:P12"/>
    <mergeCell ref="A13:C13"/>
    <mergeCell ref="I13:I18"/>
    <mergeCell ref="J13:P18"/>
    <mergeCell ref="K28:L28"/>
    <mergeCell ref="K29:L29"/>
    <mergeCell ref="A43:G43"/>
    <mergeCell ref="K30:L30"/>
    <mergeCell ref="K27:L27"/>
    <mergeCell ref="A20:C20"/>
    <mergeCell ref="A21:C21"/>
    <mergeCell ref="K22:L22"/>
    <mergeCell ref="K23:L23"/>
    <mergeCell ref="K24:L24"/>
    <mergeCell ref="K25:L25"/>
    <mergeCell ref="K26:L26"/>
    <mergeCell ref="J21:M21"/>
  </mergeCells>
  <hyperlinks>
    <hyperlink ref="A43" r:id="rId1" xr:uid="{00000000-0004-0000-0300-000000000000}"/>
    <hyperlink ref="A43:G43" r:id="rId2" display="Click here for more information on maximum amount for NRSA Postdoctoral Fellowship" xr:uid="{00000000-0004-0000-0300-000001000000}"/>
  </hyperlinks>
  <printOptions horizontalCentered="1"/>
  <pageMargins left="0.5" right="0.5" top="0.5" bottom="0.5" header="0.05" footer="0.05"/>
  <pageSetup scale="38" orientation="landscape" r:id="rId3"/>
  <headerFooter scaleWithDoc="0"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OSR Form</vt:lpstr>
      <vt:lpstr>F30-F31 Budget Worksheet</vt:lpstr>
      <vt:lpstr>F32 Budget Worksheet</vt:lpstr>
      <vt:lpstr>'F30-F31 Budget Worksheet'!Print_Area</vt:lpstr>
      <vt:lpstr>'F32 Budget Worksheet'!Print_Area</vt:lpstr>
      <vt:lpstr>'OSR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BSD-MIS</dc:creator>
  <cp:lastModifiedBy>Yvonne Harris</cp:lastModifiedBy>
  <cp:lastPrinted>2015-10-22T15:48:07Z</cp:lastPrinted>
  <dcterms:created xsi:type="dcterms:W3CDTF">1997-09-18T19:54:31Z</dcterms:created>
  <dcterms:modified xsi:type="dcterms:W3CDTF">2023-02-21T23:19:32Z</dcterms:modified>
</cp:coreProperties>
</file>