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rp_Data\ORA\Public\Sponsored Projects\SPA Toolbox\Budget Templates\"/>
    </mc:Choice>
  </mc:AlternateContent>
  <bookViews>
    <workbookView xWindow="0" yWindow="0" windowWidth="25605" windowHeight="16005"/>
  </bookViews>
  <sheets>
    <sheet name="12Month Appt" sheetId="3" r:id="rId1"/>
    <sheet name="9Month Appt" sheetId="5" r:id="rId2"/>
    <sheet name="Salary Cap Chart" sheetId="4" r:id="rId3"/>
  </sheets>
  <externalReferences>
    <externalReference r:id="rId4"/>
  </externalReferences>
  <definedNames>
    <definedName name="CombDirectTotal">[1]ENTRBUD!$G$21</definedName>
    <definedName name="FirstIndirect">[1]CHKLST!$O$42</definedName>
    <definedName name="FirstSubtotal">[1]FIRSTBUD!$I$39</definedName>
    <definedName name="FirstTotalDirect">[1]FIRSTBUD!$I$41</definedName>
    <definedName name="Year1ACAD02" localSheetId="0">#REF!</definedName>
    <definedName name="Year1ACAD02" localSheetId="1">#REF!</definedName>
    <definedName name="Year1ACAD02">#REF!</definedName>
    <definedName name="Year1ACAD03" localSheetId="0">#REF!</definedName>
    <definedName name="Year1ACAD03" localSheetId="1">#REF!</definedName>
    <definedName name="Year1ACAD03">#REF!</definedName>
    <definedName name="Year1ACAD04" localSheetId="0">#REF!</definedName>
    <definedName name="Year1ACAD04" localSheetId="1">#REF!</definedName>
    <definedName name="Year1ACAD04">#REF!</definedName>
    <definedName name="Year1ACAD05" localSheetId="0">#REF!</definedName>
    <definedName name="Year1ACAD05" localSheetId="1">#REF!</definedName>
    <definedName name="Year1ACAD05">#REF!</definedName>
    <definedName name="Year1by" localSheetId="0">#REF!</definedName>
    <definedName name="Year1by" localSheetId="1">#REF!</definedName>
    <definedName name="Year1by">#REF!</definedName>
    <definedName name="Year1CAL02" localSheetId="0">#REF!</definedName>
    <definedName name="Year1CAL02" localSheetId="1">#REF!</definedName>
    <definedName name="Year1CAL02">#REF!</definedName>
    <definedName name="Year1CAL03" localSheetId="0">#REF!</definedName>
    <definedName name="Year1CAL03" localSheetId="1">#REF!</definedName>
    <definedName name="Year1CAL03">#REF!</definedName>
    <definedName name="Year1CAL04" localSheetId="0">#REF!</definedName>
    <definedName name="Year1CAL04" localSheetId="1">#REF!</definedName>
    <definedName name="Year1CAL04">#REF!</definedName>
    <definedName name="Year1CAL05" localSheetId="0">#REF!</definedName>
    <definedName name="Year1CAL05" localSheetId="1">#REF!</definedName>
    <definedName name="Year1CAL05">#REF!</definedName>
    <definedName name="Year1gscmt" localSheetId="0">#REF!</definedName>
    <definedName name="Year1gscmt" localSheetId="1">#REF!</definedName>
    <definedName name="Year1gscmt">#REF!</definedName>
    <definedName name="Year1gscnt" localSheetId="0">#REF!</definedName>
    <definedName name="Year1gscnt" localSheetId="1">#REF!</definedName>
    <definedName name="Year1gscnt">#REF!</definedName>
    <definedName name="Year1gsdol" localSheetId="0">#REF!</definedName>
    <definedName name="Year1gsdol" localSheetId="1">#REF!</definedName>
    <definedName name="Year1gsdol">#REF!</definedName>
    <definedName name="Year1idircmnt01" localSheetId="0">#REF!</definedName>
    <definedName name="Year1idircmnt01" localSheetId="1">#REF!</definedName>
    <definedName name="Year1idircmnt01">#REF!</definedName>
    <definedName name="Year1idirdol01" localSheetId="0">#REF!</definedName>
    <definedName name="Year1idirdol01" localSheetId="1">#REF!</definedName>
    <definedName name="Year1idirdol01">#REF!</definedName>
    <definedName name="Year1idirname01" localSheetId="0">#REF!</definedName>
    <definedName name="Year1idirname01" localSheetId="1">#REF!</definedName>
    <definedName name="Year1idirname01">#REF!</definedName>
    <definedName name="Year1idirrate01" localSheetId="0">#REF!</definedName>
    <definedName name="Year1idirrate01" localSheetId="1">#REF!</definedName>
    <definedName name="Year1idirrate01">#REF!</definedName>
    <definedName name="Year1macmt" localSheetId="0">#REF!</definedName>
    <definedName name="Year1macmt" localSheetId="1">#REF!</definedName>
    <definedName name="Year1macmt">#REF!</definedName>
    <definedName name="Year1madol" localSheetId="0">#REF!</definedName>
    <definedName name="Year1madol" localSheetId="1">#REF!</definedName>
    <definedName name="Year1madol">#REF!</definedName>
    <definedName name="Year1odcmt" localSheetId="0">#REF!</definedName>
    <definedName name="Year1odcmt" localSheetId="1">#REF!</definedName>
    <definedName name="Year1odcmt">#REF!</definedName>
    <definedName name="Year1oddol" localSheetId="0">#REF!</definedName>
    <definedName name="Year1oddol" localSheetId="1">#REF!</definedName>
    <definedName name="Year1oddol">#REF!</definedName>
    <definedName name="Year1odtcmt" localSheetId="0">#REF!</definedName>
    <definedName name="Year1odtcmt" localSheetId="1">#REF!</definedName>
    <definedName name="Year1odtcmt">#REF!</definedName>
    <definedName name="Year1opaca" localSheetId="0">#REF!</definedName>
    <definedName name="Year1opaca" localSheetId="1">#REF!</definedName>
    <definedName name="Year1opaca">#REF!</definedName>
    <definedName name="Year1opcal" localSheetId="0">#REF!</definedName>
    <definedName name="Year1opcal" localSheetId="1">#REF!</definedName>
    <definedName name="Year1opcal">#REF!</definedName>
    <definedName name="Year1opcmt" localSheetId="0">#REF!</definedName>
    <definedName name="Year1opcmt" localSheetId="1">#REF!</definedName>
    <definedName name="Year1opcmt">#REF!</definedName>
    <definedName name="Year1opcnt" localSheetId="0">#REF!</definedName>
    <definedName name="Year1opcnt" localSheetId="1">#REF!</definedName>
    <definedName name="Year1opcnt">#REF!</definedName>
    <definedName name="Year1opdol" localSheetId="0">#REF!</definedName>
    <definedName name="Year1opdol" localSheetId="1">#REF!</definedName>
    <definedName name="Year1opdol">#REF!</definedName>
    <definedName name="Year1opsum" localSheetId="0">#REF!</definedName>
    <definedName name="Year1opsum" localSheetId="1">#REF!</definedName>
    <definedName name="Year1opsum">#REF!</definedName>
    <definedName name="Year1orgdte" localSheetId="0">#REF!</definedName>
    <definedName name="Year1orgdte" localSheetId="1">#REF!</definedName>
    <definedName name="Year1orgdte">#REF!</definedName>
    <definedName name="Year1orgnme" localSheetId="0">#REF!</definedName>
    <definedName name="Year1orgnme" localSheetId="1">#REF!</definedName>
    <definedName name="Year1orgnme">#REF!</definedName>
    <definedName name="Year1otcmt" localSheetId="0">#REF!</definedName>
    <definedName name="Year1otcmt" localSheetId="1">#REF!</definedName>
    <definedName name="Year1otcmt">#REF!</definedName>
    <definedName name="Year1otcnt" localSheetId="0">#REF!</definedName>
    <definedName name="Year1otcnt" localSheetId="1">#REF!</definedName>
    <definedName name="Year1otcnt">#REF!</definedName>
    <definedName name="Year1otdol" localSheetId="0">#REF!</definedName>
    <definedName name="Year1otdol" localSheetId="1">#REF!</definedName>
    <definedName name="Year1otdol">#REF!</definedName>
    <definedName name="Year1othcmt" localSheetId="0">#REF!</definedName>
    <definedName name="Year1othcmt" localSheetId="1">#REF!</definedName>
    <definedName name="Year1othcmt">#REF!</definedName>
    <definedName name="Year1othdol" localSheetId="0">#REF!</definedName>
    <definedName name="Year1othdol" localSheetId="1">#REF!</definedName>
    <definedName name="Year1othdol">#REF!</definedName>
    <definedName name="Year1pdaca" localSheetId="0">#REF!</definedName>
    <definedName name="Year1pdaca" localSheetId="1">#REF!</definedName>
    <definedName name="Year1pdaca">#REF!</definedName>
    <definedName name="Year1pdcal" localSheetId="0">#REF!</definedName>
    <definedName name="Year1pdcal" localSheetId="1">#REF!</definedName>
    <definedName name="Year1pdcal">#REF!</definedName>
    <definedName name="Year1pdcmt" localSheetId="0">#REF!</definedName>
    <definedName name="Year1pdcmt" localSheetId="1">#REF!</definedName>
    <definedName name="Year1pdcmt">#REF!</definedName>
    <definedName name="Year1pdcnt" localSheetId="0">#REF!</definedName>
    <definedName name="Year1pdcnt" localSheetId="1">#REF!</definedName>
    <definedName name="Year1pdcnt">#REF!</definedName>
    <definedName name="Year1pddol" localSheetId="0">#REF!</definedName>
    <definedName name="Year1pddol" localSheetId="1">#REF!</definedName>
    <definedName name="Year1pddol">#REF!</definedName>
    <definedName name="Year1pdsum" localSheetId="0">#REF!</definedName>
    <definedName name="Year1pdsum" localSheetId="1">#REF!</definedName>
    <definedName name="Year1pdsum">#REF!</definedName>
    <definedName name="Year1PIDOL01" localSheetId="0">#REF!</definedName>
    <definedName name="Year1PIDOL01" localSheetId="1">#REF!</definedName>
    <definedName name="Year1PIDOL01">#REF!</definedName>
    <definedName name="Year1PIDOL02" localSheetId="0">#REF!</definedName>
    <definedName name="Year1PIDOL02" localSheetId="1">#REF!</definedName>
    <definedName name="Year1PIDOL02">#REF!</definedName>
    <definedName name="Year1PIDOL03" localSheetId="0">#REF!</definedName>
    <definedName name="Year1PIDOL03" localSheetId="1">#REF!</definedName>
    <definedName name="Year1PIDOL03">#REF!</definedName>
    <definedName name="Year1PIDOL04" localSheetId="0">#REF!</definedName>
    <definedName name="Year1PIDOL04" localSheetId="1">#REF!</definedName>
    <definedName name="Year1PIDOL04">#REF!</definedName>
    <definedName name="Year1PIDOL05" localSheetId="0">#REF!</definedName>
    <definedName name="Year1PIDOL05" localSheetId="1">#REF!</definedName>
    <definedName name="Year1PIDOL05">#REF!</definedName>
    <definedName name="Year1PIFNAME01" localSheetId="0">#REF!</definedName>
    <definedName name="Year1PIFNAME01" localSheetId="1">#REF!</definedName>
    <definedName name="Year1PIFNAME01">#REF!</definedName>
    <definedName name="Year1PIFNAME02" localSheetId="0">#REF!</definedName>
    <definedName name="Year1PIFNAME02" localSheetId="1">#REF!</definedName>
    <definedName name="Year1PIFNAME02">#REF!</definedName>
    <definedName name="Year1PIFNAME03" localSheetId="0">#REF!</definedName>
    <definedName name="Year1PIFNAME03" localSheetId="1">#REF!</definedName>
    <definedName name="Year1PIFNAME03">#REF!</definedName>
    <definedName name="Year1PIFNAME04" localSheetId="0">#REF!</definedName>
    <definedName name="Year1PIFNAME04" localSheetId="1">#REF!</definedName>
    <definedName name="Year1PIFNAME04">#REF!</definedName>
    <definedName name="Year1PIFNAME05" localSheetId="0">#REF!</definedName>
    <definedName name="Year1PIFNAME05" localSheetId="1">#REF!</definedName>
    <definedName name="Year1PIFNAME05">#REF!</definedName>
    <definedName name="Year1PILNAME01" localSheetId="0">#REF!</definedName>
    <definedName name="Year1PILNAME01" localSheetId="1">#REF!</definedName>
    <definedName name="Year1PILNAME01">#REF!</definedName>
    <definedName name="Year1PILNAME02" localSheetId="0">#REF!</definedName>
    <definedName name="Year1PILNAME02" localSheetId="1">#REF!</definedName>
    <definedName name="Year1PILNAME02">#REF!</definedName>
    <definedName name="Year1PILNAME03" localSheetId="0">#REF!</definedName>
    <definedName name="Year1PILNAME03" localSheetId="1">#REF!</definedName>
    <definedName name="Year1PILNAME03">#REF!</definedName>
    <definedName name="Year1PILNAME04" localSheetId="0">#REF!</definedName>
    <definedName name="Year1PILNAME04" localSheetId="1">#REF!</definedName>
    <definedName name="Year1PILNAME04">#REF!</definedName>
    <definedName name="Year1PILNAME05" localSheetId="0">#REF!</definedName>
    <definedName name="Year1PILNAME05" localSheetId="1">#REF!</definedName>
    <definedName name="Year1PILNAME05">#REF!</definedName>
    <definedName name="Year1PIMNAME01" localSheetId="0">#REF!</definedName>
    <definedName name="Year1PIMNAME01" localSheetId="1">#REF!</definedName>
    <definedName name="Year1PIMNAME01">#REF!</definedName>
    <definedName name="Year1PIMNAME02" localSheetId="0">#REF!</definedName>
    <definedName name="Year1PIMNAME02" localSheetId="1">#REF!</definedName>
    <definedName name="Year1PIMNAME02">#REF!</definedName>
    <definedName name="Year1PIMNAME03" localSheetId="0">#REF!</definedName>
    <definedName name="Year1PIMNAME03" localSheetId="1">#REF!</definedName>
    <definedName name="Year1PIMNAME03">#REF!</definedName>
    <definedName name="Year1PIMNAME04" localSheetId="0">#REF!</definedName>
    <definedName name="Year1PIMNAME04" localSheetId="1">#REF!</definedName>
    <definedName name="Year1PIMNAME04">#REF!</definedName>
    <definedName name="Year1PIMNAME05" localSheetId="0">#REF!</definedName>
    <definedName name="Year1PIMNAME05" localSheetId="1">#REF!</definedName>
    <definedName name="Year1PIMNAME05">#REF!</definedName>
    <definedName name="Year1PITITLE01" localSheetId="0">#REF!</definedName>
    <definedName name="Year1PITITLE01" localSheetId="1">#REF!</definedName>
    <definedName name="Year1PITITLE01">#REF!</definedName>
    <definedName name="Year1PITITLE02" localSheetId="0">#REF!</definedName>
    <definedName name="Year1PITITLE02" localSheetId="1">#REF!</definedName>
    <definedName name="Year1PITITLE02">#REF!</definedName>
    <definedName name="Year1PITITLE03" localSheetId="0">#REF!</definedName>
    <definedName name="Year1PITITLE03" localSheetId="1">#REF!</definedName>
    <definedName name="Year1PITITLE03">#REF!</definedName>
    <definedName name="Year1PITITLE04" localSheetId="0">#REF!</definedName>
    <definedName name="Year1PITITLE04" localSheetId="1">#REF!</definedName>
    <definedName name="Year1PITITLE04">#REF!</definedName>
    <definedName name="Year1PITITLE05" localSheetId="0">#REF!</definedName>
    <definedName name="Year1PITITLE05" localSheetId="1">#REF!</definedName>
    <definedName name="Year1PITITLE05">#REF!</definedName>
    <definedName name="Year1pucmt" localSheetId="0">#REF!</definedName>
    <definedName name="Year1pucmt" localSheetId="1">#REF!</definedName>
    <definedName name="Year1pucmt">#REF!</definedName>
    <definedName name="Year1pudol" localSheetId="0">#REF!</definedName>
    <definedName name="Year1pudol" localSheetId="1">#REF!</definedName>
    <definedName name="Year1pudol">#REF!</definedName>
    <definedName name="Year1rsdol" localSheetId="0">#REF!</definedName>
    <definedName name="Year1rsdol" localSheetId="1">#REF!</definedName>
    <definedName name="Year1rsdol">#REF!</definedName>
    <definedName name="Year1rsdol_real" localSheetId="0">#REF!</definedName>
    <definedName name="Year1rsdol_real" localSheetId="1">#REF!</definedName>
    <definedName name="Year1rsdol_real">#REF!</definedName>
    <definedName name="Year1sccmt" localSheetId="0">#REF!</definedName>
    <definedName name="Year1sccmt" localSheetId="1">#REF!</definedName>
    <definedName name="Year1sccmt">#REF!</definedName>
    <definedName name="Year1sccnt" localSheetId="0">#REF!</definedName>
    <definedName name="Year1sccnt" localSheetId="1">#REF!</definedName>
    <definedName name="Year1sccnt">#REF!</definedName>
    <definedName name="Year1scdol" localSheetId="0">#REF!</definedName>
    <definedName name="Year1scdol" localSheetId="1">#REF!</definedName>
    <definedName name="Year1scdol">#REF!</definedName>
    <definedName name="Year1sigdte" localSheetId="0">#REF!</definedName>
    <definedName name="Year1sigdte" localSheetId="1">#REF!</definedName>
    <definedName name="Year1sigdte">#REF!</definedName>
    <definedName name="Year1signme" localSheetId="0">#REF!</definedName>
    <definedName name="Year1signme" localSheetId="1">#REF!</definedName>
    <definedName name="Year1signme">#REF!</definedName>
    <definedName name="Year1stcmt" localSheetId="0">#REF!</definedName>
    <definedName name="Year1stcmt" localSheetId="1">#REF!</definedName>
    <definedName name="Year1stcmt">#REF!</definedName>
    <definedName name="Year1stdol" localSheetId="0">#REF!</definedName>
    <definedName name="Year1stdol" localSheetId="1">#REF!</definedName>
    <definedName name="Year1stdol">#REF!</definedName>
    <definedName name="Year1subcmt" localSheetId="0">#REF!</definedName>
    <definedName name="Year1subcmt" localSheetId="1">#REF!</definedName>
    <definedName name="Year1subcmt">#REF!</definedName>
    <definedName name="Year1subdol" localSheetId="0">#REF!</definedName>
    <definedName name="Year1subdol" localSheetId="1">#REF!</definedName>
    <definedName name="Year1subdol">#REF!</definedName>
    <definedName name="Year1sucmt" localSheetId="0">#REF!</definedName>
    <definedName name="Year1sucmt" localSheetId="1">#REF!</definedName>
    <definedName name="Year1sucmt">#REF!</definedName>
    <definedName name="Year1sudol" localSheetId="0">#REF!</definedName>
    <definedName name="Year1sudol" localSheetId="1">#REF!</definedName>
    <definedName name="Year1sudol">#REF!</definedName>
    <definedName name="Year1SUMR01" localSheetId="0">#REF!</definedName>
    <definedName name="Year1SUMR01" localSheetId="1">#REF!</definedName>
    <definedName name="Year1SUMR01">#REF!</definedName>
    <definedName name="Year1SUMR02" localSheetId="0">#REF!</definedName>
    <definedName name="Year1SUMR02" localSheetId="1">#REF!</definedName>
    <definedName name="Year1SUMR02">#REF!</definedName>
    <definedName name="Year1SUMR03" localSheetId="0">#REF!</definedName>
    <definedName name="Year1SUMR03" localSheetId="1">#REF!</definedName>
    <definedName name="Year1SUMR03">#REF!</definedName>
    <definedName name="Year1SUMR04" localSheetId="0">#REF!</definedName>
    <definedName name="Year1SUMR04" localSheetId="1">#REF!</definedName>
    <definedName name="Year1SUMR04">#REF!</definedName>
    <definedName name="Year1SUMR05" localSheetId="0">#REF!</definedName>
    <definedName name="Year1SUMR05" localSheetId="1">#REF!</definedName>
    <definedName name="Year1SUMR05">#REF!</definedName>
    <definedName name="Year1tpcnt" localSheetId="0">#REF!</definedName>
    <definedName name="Year1tpcnt" localSheetId="1">#REF!</definedName>
    <definedName name="Year1tpcnt">#REF!</definedName>
    <definedName name="Year1trcmt" localSheetId="0">#REF!</definedName>
    <definedName name="Year1trcmt" localSheetId="1">#REF!</definedName>
    <definedName name="Year1trcmt">#REF!</definedName>
    <definedName name="Year1trdol" localSheetId="0">#REF!</definedName>
    <definedName name="Year1trdol" localSheetId="1">#REF!</definedName>
    <definedName name="Year1trdol">#REF!</definedName>
    <definedName name="Year1tscmt" localSheetId="0">#REF!</definedName>
    <definedName name="Year1tscmt" localSheetId="1">#REF!</definedName>
    <definedName name="Year1tscmt">#REF!</definedName>
    <definedName name="Year1tsfcmt" localSheetId="0">#REF!</definedName>
    <definedName name="Year1tsfcmt" localSheetId="1">#REF!</definedName>
    <definedName name="Year1tsfcmt">#REF!</definedName>
    <definedName name="Year1ugcmt" localSheetId="0">#REF!</definedName>
    <definedName name="Year1ugcmt" localSheetId="1">#REF!</definedName>
    <definedName name="Year1ugcmt">#REF!</definedName>
    <definedName name="Year1ugcnt" localSheetId="0">#REF!</definedName>
    <definedName name="Year1ugcnt" localSheetId="1">#REF!</definedName>
    <definedName name="Year1ugcnt">#REF!</definedName>
    <definedName name="Year1ugdol" localSheetId="0">#REF!</definedName>
    <definedName name="Year1ugdol" localSheetId="1">#REF!</definedName>
    <definedName name="Year1ugdol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4" l="1"/>
  <c r="C6" i="4"/>
  <c r="C27" i="4" l="1"/>
  <c r="C8" i="4"/>
  <c r="C11" i="5" l="1"/>
  <c r="A28" i="5" s="1"/>
  <c r="B23" i="5"/>
  <c r="H49" i="5" s="1"/>
  <c r="B13" i="5"/>
  <c r="I41" i="5" s="1"/>
  <c r="H46" i="5"/>
  <c r="H47" i="5"/>
  <c r="E44" i="5"/>
  <c r="E47" i="5"/>
  <c r="B11" i="3"/>
  <c r="I39" i="3" s="1"/>
  <c r="B19" i="3"/>
  <c r="C38" i="3"/>
  <c r="C48" i="3" s="1"/>
  <c r="H47" i="3"/>
  <c r="H46" i="3"/>
  <c r="H45" i="3"/>
  <c r="H44" i="3"/>
  <c r="H43" i="3"/>
  <c r="H42" i="3"/>
  <c r="H41" i="3"/>
  <c r="H40" i="3"/>
  <c r="H39" i="3"/>
  <c r="H38" i="3"/>
  <c r="E47" i="3"/>
  <c r="E46" i="3"/>
  <c r="E45" i="3"/>
  <c r="E44" i="3"/>
  <c r="E43" i="3"/>
  <c r="E42" i="3"/>
  <c r="E41" i="3"/>
  <c r="E40" i="3"/>
  <c r="E39" i="3"/>
  <c r="E38" i="3"/>
  <c r="J39" i="3"/>
  <c r="I40" i="3"/>
  <c r="J40" i="3"/>
  <c r="J42" i="3"/>
  <c r="I43" i="3"/>
  <c r="J43" i="3"/>
  <c r="J44" i="3"/>
  <c r="I45" i="3"/>
  <c r="J45" i="3"/>
  <c r="J46" i="3"/>
  <c r="I47" i="3"/>
  <c r="J47" i="3"/>
  <c r="H48" i="3"/>
  <c r="E48" i="3"/>
  <c r="I44" i="5"/>
  <c r="B51" i="5"/>
  <c r="F50" i="5"/>
  <c r="C37" i="4"/>
  <c r="C35" i="4"/>
  <c r="C33" i="4"/>
  <c r="C31" i="4"/>
  <c r="C29" i="4"/>
  <c r="C25" i="4"/>
  <c r="C20" i="4"/>
  <c r="C18" i="4"/>
  <c r="C16" i="4"/>
  <c r="C14" i="4"/>
  <c r="C12" i="4"/>
  <c r="C10" i="4"/>
  <c r="B48" i="3"/>
  <c r="C44" i="3"/>
  <c r="C39" i="3"/>
  <c r="D44" i="3"/>
  <c r="C42" i="3"/>
  <c r="G42" i="3"/>
  <c r="D40" i="3"/>
  <c r="C45" i="3"/>
  <c r="C40" i="3"/>
  <c r="G46" i="3"/>
  <c r="C47" i="3"/>
  <c r="G40" i="3"/>
  <c r="G41" i="3"/>
  <c r="G47" i="3"/>
  <c r="D38" i="3"/>
  <c r="D48" i="3" s="1"/>
  <c r="G44" i="3"/>
  <c r="G45" i="3"/>
  <c r="D45" i="3"/>
  <c r="J41" i="3"/>
  <c r="J38" i="3"/>
  <c r="D43" i="3"/>
  <c r="G39" i="3"/>
  <c r="D46" i="3"/>
  <c r="D47" i="3"/>
  <c r="A24" i="3"/>
  <c r="F46" i="3"/>
  <c r="F38" i="3"/>
  <c r="I41" i="3"/>
  <c r="F45" i="3"/>
  <c r="F42" i="3"/>
  <c r="F41" i="3"/>
  <c r="F39" i="3"/>
  <c r="F43" i="3"/>
  <c r="F47" i="3"/>
  <c r="I48" i="5" l="1"/>
  <c r="F45" i="5"/>
  <c r="D42" i="5"/>
  <c r="J47" i="5"/>
  <c r="F43" i="5"/>
  <c r="G49" i="5"/>
  <c r="J48" i="3"/>
  <c r="F44" i="3"/>
  <c r="F40" i="3"/>
  <c r="I38" i="3"/>
  <c r="G43" i="3"/>
  <c r="D42" i="3"/>
  <c r="D39" i="3"/>
  <c r="D41" i="3"/>
  <c r="G38" i="3"/>
  <c r="G48" i="3" s="1"/>
  <c r="C43" i="3"/>
  <c r="C46" i="3"/>
  <c r="C41" i="3"/>
  <c r="I46" i="3"/>
  <c r="I44" i="3"/>
  <c r="I42" i="3"/>
  <c r="F48" i="5"/>
  <c r="F49" i="5"/>
  <c r="C45" i="5"/>
  <c r="G42" i="5"/>
  <c r="I43" i="5"/>
  <c r="I47" i="5"/>
  <c r="J44" i="5"/>
  <c r="F46" i="5"/>
  <c r="F44" i="5"/>
  <c r="D43" i="5"/>
  <c r="G50" i="5"/>
  <c r="I45" i="5"/>
  <c r="I49" i="5"/>
  <c r="F41" i="5"/>
  <c r="F47" i="5"/>
  <c r="F42" i="5"/>
  <c r="C44" i="5"/>
  <c r="D50" i="5"/>
  <c r="I42" i="5"/>
  <c r="I46" i="5"/>
  <c r="I50" i="5"/>
  <c r="C48" i="5"/>
  <c r="D46" i="5"/>
  <c r="G45" i="5"/>
  <c r="J48" i="5"/>
  <c r="E43" i="5"/>
  <c r="H43" i="5"/>
  <c r="C49" i="5"/>
  <c r="D47" i="5"/>
  <c r="G46" i="5"/>
  <c r="J43" i="5"/>
  <c r="G41" i="5"/>
  <c r="E48" i="5"/>
  <c r="H50" i="5"/>
  <c r="H42" i="5"/>
  <c r="C42" i="5"/>
  <c r="C46" i="5"/>
  <c r="C50" i="5"/>
  <c r="D44" i="5"/>
  <c r="D48" i="5"/>
  <c r="G43" i="5"/>
  <c r="G47" i="5"/>
  <c r="J45" i="5"/>
  <c r="J49" i="5"/>
  <c r="J41" i="5"/>
  <c r="E50" i="5"/>
  <c r="E46" i="5"/>
  <c r="E42" i="5"/>
  <c r="H45" i="5"/>
  <c r="H41" i="5"/>
  <c r="C43" i="5"/>
  <c r="C47" i="5"/>
  <c r="D41" i="5"/>
  <c r="D45" i="5"/>
  <c r="D49" i="5"/>
  <c r="G44" i="5"/>
  <c r="G48" i="5"/>
  <c r="J42" i="5"/>
  <c r="J46" i="5"/>
  <c r="J50" i="5"/>
  <c r="E49" i="5"/>
  <c r="E45" i="5"/>
  <c r="E41" i="5"/>
  <c r="H48" i="5"/>
  <c r="H44" i="5"/>
  <c r="C41" i="5"/>
  <c r="C51" i="5" s="1"/>
  <c r="I51" i="5" l="1"/>
  <c r="F48" i="3"/>
  <c r="I48" i="3"/>
  <c r="F51" i="5"/>
  <c r="H51" i="5"/>
  <c r="D51" i="5"/>
  <c r="J51" i="5"/>
  <c r="G51" i="5"/>
  <c r="E51" i="5"/>
</calcChain>
</file>

<file path=xl/sharedStrings.xml><?xml version="1.0" encoding="utf-8"?>
<sst xmlns="http://schemas.openxmlformats.org/spreadsheetml/2006/main" count="131" uniqueCount="81">
  <si>
    <t>Period</t>
  </si>
  <si>
    <t>Annual Dollar View</t>
  </si>
  <si>
    <t>[enter Grant No]</t>
  </si>
  <si>
    <t>Monthly Dollar View</t>
  </si>
  <si>
    <t xml:space="preserve">[enter Grant No] </t>
  </si>
  <si>
    <t>Grant Number</t>
  </si>
  <si>
    <t>NIH Salary Cap Calculator</t>
  </si>
  <si>
    <t>Percent View</t>
  </si>
  <si>
    <t>Capped Monthly Rate</t>
  </si>
  <si>
    <t>Annual Salary Cap</t>
  </si>
  <si>
    <t>1.  If the current salary rate is over the NIH salary cap</t>
  </si>
  <si>
    <t>Salary Cap Calculator for Determining Salary/Effort Distribution</t>
  </si>
  <si>
    <t>Salary Cap</t>
  </si>
  <si>
    <t>Monthly Rate</t>
  </si>
  <si>
    <t>FY 2016</t>
  </si>
  <si>
    <t>FY 2015</t>
  </si>
  <si>
    <t>1/11/15 -- 1/9/16</t>
  </si>
  <si>
    <t>FY 2014</t>
  </si>
  <si>
    <t>1/12/14 -- 1/10/15</t>
  </si>
  <si>
    <t>FY 2012/13</t>
  </si>
  <si>
    <t>12/23/11--1/11/14</t>
  </si>
  <si>
    <t>FY 2010/11</t>
  </si>
  <si>
    <t>10/1/10-9/30/11</t>
  </si>
  <si>
    <t>1/10/16 -- 1/7/17</t>
  </si>
  <si>
    <t>Salary Cap Chart (Executive Level II)</t>
  </si>
  <si>
    <t>FY 2017</t>
  </si>
  <si>
    <t>Intended % Effort</t>
  </si>
  <si>
    <t>What is my %Effort on the Grant?</t>
  </si>
  <si>
    <t xml:space="preserve">The Salary Cap Calculator is a tool designed to assist you in determining:  </t>
  </si>
  <si>
    <t xml:space="preserve">2.  How appointment percentages can be split or cost shared between Federal and non-Federal funds.  </t>
  </si>
  <si>
    <t>Calendar Year Salary</t>
  </si>
  <si>
    <t>Nine Month Salary</t>
  </si>
  <si>
    <t>NIH Salary Cap</t>
  </si>
  <si>
    <t>%Effort Charged to NIH funds</t>
  </si>
  <si>
    <t>%Effort                Over the Cap - Cost Share</t>
  </si>
  <si>
    <t>$ Amount to             NIH Funds</t>
  </si>
  <si>
    <t>$ Amount      Over the Cap- Cost Share</t>
  </si>
  <si>
    <t>$ Amount to   NIH Funds</t>
  </si>
  <si>
    <t>$ Amount   Over the Cap- Cost Share</t>
  </si>
  <si>
    <t>Am I Over the NIH Monthly Cap Rate?</t>
  </si>
  <si>
    <t>TOTALS:</t>
  </si>
  <si>
    <t>Institutional Base Salary (IBS)</t>
  </si>
  <si>
    <t xml:space="preserve">Annual IBS Salary Rate = </t>
  </si>
  <si>
    <t>Monthly IBS Salary Rate =</t>
  </si>
  <si>
    <t>Annual IBS Rate =</t>
  </si>
  <si>
    <t>Monthly IBS Rate =</t>
  </si>
  <si>
    <t>Institutional  Base Salary (9 Month Appt)</t>
  </si>
  <si>
    <t>TOTAL:</t>
  </si>
  <si>
    <t>$ Amount to        NIH Funds</t>
  </si>
  <si>
    <t>$ Amount          Over the Cap- Cost Share</t>
  </si>
  <si>
    <t>Institutional  Base Salary</t>
  </si>
  <si>
    <t>Include all Academic Appointments in this number, the monthly IBS salary rate will auto-populate</t>
  </si>
  <si>
    <t>Salary</t>
  </si>
  <si>
    <t>Include all Academic Appointments in this number, the monthly IBS rate will auto-populate.</t>
  </si>
  <si>
    <t>Am I Over the NIH Monthly Salary Cap?</t>
  </si>
  <si>
    <t>NIH Monthly Salary Rate Cap</t>
  </si>
  <si>
    <t>Monthly Salary</t>
  </si>
  <si>
    <t>Annual Salary</t>
  </si>
  <si>
    <t>.</t>
  </si>
  <si>
    <t>Intended                                  % Effort</t>
  </si>
  <si>
    <t>1.  If the current salary rate is over the NIH salary cap.</t>
  </si>
  <si>
    <r>
      <t xml:space="preserve">All cells highlighted in </t>
    </r>
    <r>
      <rPr>
        <b/>
        <sz val="12"/>
        <color rgb="FF0070C0"/>
        <rFont val="Arial"/>
        <family val="2"/>
      </rPr>
      <t xml:space="preserve">blue </t>
    </r>
    <r>
      <rPr>
        <sz val="12"/>
        <rFont val="Arial"/>
        <family val="2"/>
      </rPr>
      <t>may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require input from user</t>
    </r>
  </si>
  <si>
    <t xml:space="preserve">Enter the Annual NIH Salary Cap in the blue box, the NIH Capped Monthly Rate will auto-populate. </t>
  </si>
  <si>
    <t>For each grant enter the grant number and the effort percentage below.  The percentage breakdown for effort and dollar amount will auto populate in the NIH Salary Cap Calculator</t>
  </si>
  <si>
    <t>Faculty is not over the salary cap, no further action required.</t>
  </si>
  <si>
    <t>3.  How to split the appointment percentages when performing Labor Cost Transfers in LINK.</t>
  </si>
  <si>
    <t xml:space="preserve">Enter the Annual NIH Salary Cap in the blue box, the annual salary cap for a 9 month appointment will auto-populate. The NIH monthly salary rate cap will also auto-populate. </t>
  </si>
  <si>
    <t>9 Month Appt</t>
  </si>
  <si>
    <t>For each grant enter the grant number and the effort percentage below.  The percentage breakdown for effort and dollar amount will auto populate in the NIH Salary Cap Calculator.</t>
  </si>
  <si>
    <t>FY 2018</t>
  </si>
  <si>
    <t xml:space="preserve">  1/8/17 -- 1/6/18</t>
  </si>
  <si>
    <t>FY2017</t>
  </si>
  <si>
    <t>1/8/17 -- 1/6/18</t>
  </si>
  <si>
    <t xml:space="preserve">Last updated 5/22/19.  If you need changes made to this template, please contact SPA. </t>
  </si>
  <si>
    <t xml:space="preserve">The current 2019 NIH Salary Cap is effective with grant awards with an initial issue date on/after 1/6/19.  For grant awards with an initial issue date prior to 1/6/19, see the Salary Cap Chart tab. </t>
  </si>
  <si>
    <t>The current 2019 NIH Salary Cap is effective with grant awards with an initial issue date on/after 1/6/19.  For grant awards with an initial issue date prior to 1/6/19, see Salary Cap Chart tab.</t>
  </si>
  <si>
    <t>FY 2019</t>
  </si>
  <si>
    <t xml:space="preserve">  1/6/19 --</t>
  </si>
  <si>
    <t xml:space="preserve">  1/7/18 -- 1/5/19</t>
  </si>
  <si>
    <t xml:space="preserve"> 1/6/19 --</t>
  </si>
  <si>
    <t xml:space="preserve"> 1/7/18 -- 1/5/19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</si>
</sst>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8" formatCode="&quot;$&quot;#,##0.00_);[Red]\(&quot;$&quot;#,##0.00\)"/>
    <numFmt numFmtId="164" formatCode="&quot;$&quot;#,##0.00"/>
    <numFmt numFmtId="165" formatCode="&quot;$&quot;#,##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sz val="16"/>
      <name val="Arial Black"/>
      <family val="2"/>
    </font>
    <font>
      <sz val="11"/>
      <name val="Arial"/>
      <family val="2"/>
    </font>
    <font>
      <sz val="10"/>
      <color rgb="FFFF0000"/>
      <name val="Arial Black"/>
      <family val="2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b/>
      <sz val="10"/>
      <color theme="0"/>
      <name val="Arial Black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theme="0" tint="-0.49998474074526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0070C0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/>
      <diagonal/>
    </border>
    <border>
      <left style="hair">
        <color theme="3" tint="0.39994506668294322"/>
      </left>
      <right/>
      <top/>
      <bottom/>
      <diagonal/>
    </border>
    <border>
      <left/>
      <right style="hair">
        <color theme="3" tint="0.39994506668294322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 style="hair">
        <color theme="3" tint="0.39994506668294322"/>
      </left>
      <right/>
      <top style="hair">
        <color theme="3" tint="0.39994506668294322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0070C0"/>
      </left>
      <right style="medium">
        <color auto="1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auto="1"/>
      </left>
      <right style="hair">
        <color rgb="FF0070C0"/>
      </right>
      <top/>
      <bottom/>
      <diagonal/>
    </border>
    <border>
      <left style="medium">
        <color auto="1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medium">
        <color auto="1"/>
      </top>
      <bottom/>
      <diagonal/>
    </border>
    <border>
      <left style="hair">
        <color rgb="FF0070C0"/>
      </left>
      <right/>
      <top/>
      <bottom/>
      <diagonal/>
    </border>
    <border>
      <left style="hair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70C0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rgb="FF0070C0"/>
      </left>
      <right/>
      <top/>
      <bottom/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/>
      <top style="dotted">
        <color rgb="FF0070C0"/>
      </top>
      <bottom style="dotted">
        <color rgb="FF0070C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rgb="FFC00000"/>
      </left>
      <right/>
      <top style="hair">
        <color rgb="FFC00000"/>
      </top>
      <bottom/>
      <diagonal/>
    </border>
    <border>
      <left/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/>
      <top/>
      <bottom/>
      <diagonal/>
    </border>
    <border>
      <left/>
      <right style="hair">
        <color rgb="FFC00000"/>
      </right>
      <top/>
      <bottom/>
      <diagonal/>
    </border>
    <border>
      <left style="hair">
        <color rgb="FFC00000"/>
      </left>
      <right/>
      <top/>
      <bottom style="hair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rgb="FF0070C0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rgb="FF0070C0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/>
      <right style="dotted">
        <color rgb="FF0070C0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0" fontId="0" fillId="0" borderId="18" xfId="0" applyBorder="1"/>
    <xf numFmtId="0" fontId="0" fillId="2" borderId="19" xfId="0" applyFill="1" applyBorder="1"/>
    <xf numFmtId="0" fontId="2" fillId="2" borderId="21" xfId="0" applyFon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/>
    <xf numFmtId="0" fontId="0" fillId="2" borderId="0" xfId="0" applyFill="1" applyBorder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4" fontId="0" fillId="2" borderId="20" xfId="0" applyNumberFormat="1" applyFill="1" applyBorder="1"/>
    <xf numFmtId="0" fontId="0" fillId="0" borderId="40" xfId="0" applyFont="1" applyBorder="1" applyAlignment="1">
      <alignment horizontal="center"/>
    </xf>
    <xf numFmtId="8" fontId="0" fillId="0" borderId="49" xfId="0" applyNumberFormat="1" applyBorder="1"/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8" fontId="0" fillId="0" borderId="18" xfId="0" applyNumberFormat="1" applyBorder="1"/>
    <xf numFmtId="0" fontId="2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57" xfId="0" applyBorder="1" applyAlignment="1">
      <alignment horizontal="center" vertical="center" wrapText="1"/>
    </xf>
    <xf numFmtId="5" fontId="0" fillId="0" borderId="51" xfId="0" applyNumberFormat="1" applyBorder="1" applyAlignment="1">
      <alignment horizontal="center"/>
    </xf>
    <xf numFmtId="5" fontId="0" fillId="0" borderId="52" xfId="0" applyNumberFormat="1" applyBorder="1" applyAlignment="1">
      <alignment horizontal="center"/>
    </xf>
    <xf numFmtId="0" fontId="10" fillId="2" borderId="0" xfId="0" applyFont="1" applyFill="1"/>
    <xf numFmtId="9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0" fontId="0" fillId="3" borderId="56" xfId="1" applyNumberFormat="1" applyFont="1" applyFill="1" applyBorder="1" applyAlignment="1">
      <alignment horizontal="center"/>
    </xf>
    <xf numFmtId="10" fontId="0" fillId="3" borderId="58" xfId="1" applyNumberFormat="1" applyFont="1" applyFill="1" applyBorder="1" applyAlignment="1">
      <alignment horizontal="center"/>
    </xf>
    <xf numFmtId="164" fontId="0" fillId="3" borderId="53" xfId="0" applyNumberFormat="1" applyFill="1" applyBorder="1" applyAlignment="1">
      <alignment horizontal="center"/>
    </xf>
    <xf numFmtId="164" fontId="0" fillId="3" borderId="54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37" xfId="1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0" fillId="2" borderId="43" xfId="0" applyFill="1" applyBorder="1"/>
    <xf numFmtId="0" fontId="0" fillId="2" borderId="45" xfId="0" applyFill="1" applyBorder="1"/>
    <xf numFmtId="164" fontId="3" fillId="0" borderId="33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right"/>
    </xf>
    <xf numFmtId="164" fontId="3" fillId="2" borderId="20" xfId="0" applyNumberFormat="1" applyFont="1" applyFill="1" applyBorder="1"/>
    <xf numFmtId="0" fontId="5" fillId="2" borderId="19" xfId="0" applyFont="1" applyFill="1" applyBorder="1" applyAlignment="1">
      <alignment horizontal="right"/>
    </xf>
    <xf numFmtId="164" fontId="7" fillId="2" borderId="18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0" fillId="2" borderId="64" xfId="0" applyFill="1" applyBorder="1"/>
    <xf numFmtId="0" fontId="3" fillId="0" borderId="65" xfId="0" applyFont="1" applyBorder="1" applyAlignment="1">
      <alignment horizontal="center"/>
    </xf>
    <xf numFmtId="164" fontId="3" fillId="2" borderId="65" xfId="0" applyNumberFormat="1" applyFont="1" applyFill="1" applyBorder="1"/>
    <xf numFmtId="164" fontId="7" fillId="2" borderId="6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10" fontId="0" fillId="3" borderId="46" xfId="1" applyNumberFormat="1" applyFont="1" applyFill="1" applyBorder="1" applyAlignment="1">
      <alignment horizontal="center"/>
    </xf>
    <xf numFmtId="10" fontId="3" fillId="0" borderId="70" xfId="1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164" fontId="0" fillId="3" borderId="7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3" fillId="0" borderId="71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1" fillId="2" borderId="76" xfId="0" applyFont="1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 vertical="center" wrapText="1"/>
    </xf>
    <xf numFmtId="164" fontId="0" fillId="9" borderId="56" xfId="1" applyNumberFormat="1" applyFont="1" applyFill="1" applyBorder="1" applyAlignment="1">
      <alignment horizontal="center"/>
    </xf>
    <xf numFmtId="164" fontId="3" fillId="9" borderId="37" xfId="1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164" fontId="0" fillId="5" borderId="68" xfId="0" applyNumberFormat="1" applyFill="1" applyBorder="1" applyAlignment="1">
      <alignment horizontal="center"/>
    </xf>
    <xf numFmtId="164" fontId="3" fillId="5" borderId="38" xfId="0" applyNumberFormat="1" applyFont="1" applyFill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/>
    </xf>
    <xf numFmtId="10" fontId="2" fillId="0" borderId="55" xfId="1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0" fontId="0" fillId="5" borderId="88" xfId="0" applyFill="1" applyBorder="1" applyAlignment="1">
      <alignment horizontal="center" vertical="center" wrapText="1"/>
    </xf>
    <xf numFmtId="164" fontId="0" fillId="5" borderId="54" xfId="1" applyNumberFormat="1" applyFont="1" applyFill="1" applyBorder="1" applyAlignment="1">
      <alignment horizontal="center"/>
    </xf>
    <xf numFmtId="164" fontId="2" fillId="5" borderId="42" xfId="1" applyNumberFormat="1" applyFont="1" applyFill="1" applyBorder="1" applyAlignment="1">
      <alignment horizontal="center"/>
    </xf>
    <xf numFmtId="164" fontId="2" fillId="5" borderId="38" xfId="0" applyNumberFormat="1" applyFont="1" applyFill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/>
    <xf numFmtId="164" fontId="5" fillId="0" borderId="91" xfId="0" applyNumberFormat="1" applyFont="1" applyBorder="1" applyAlignment="1">
      <alignment horizontal="center" vertical="center"/>
    </xf>
    <xf numFmtId="0" fontId="3" fillId="2" borderId="0" xfId="0" applyFont="1" applyFill="1"/>
    <xf numFmtId="0" fontId="0" fillId="2" borderId="9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164" fontId="0" fillId="5" borderId="99" xfId="0" applyNumberForma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63" xfId="0" applyFont="1" applyFill="1" applyBorder="1" applyAlignment="1">
      <alignment horizontal="right" vertical="center"/>
    </xf>
    <xf numFmtId="164" fontId="0" fillId="5" borderId="102" xfId="0" applyNumberFormat="1" applyFill="1" applyBorder="1" applyAlignment="1">
      <alignment horizontal="center"/>
    </xf>
    <xf numFmtId="164" fontId="0" fillId="3" borderId="103" xfId="0" applyNumberFormat="1" applyFill="1" applyBorder="1" applyAlignment="1">
      <alignment horizontal="center"/>
    </xf>
    <xf numFmtId="0" fontId="15" fillId="2" borderId="0" xfId="0" applyFont="1" applyFill="1"/>
    <xf numFmtId="165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Protection="1">
      <protection locked="0"/>
    </xf>
    <xf numFmtId="10" fontId="12" fillId="4" borderId="16" xfId="1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Protection="1">
      <protection locked="0"/>
    </xf>
    <xf numFmtId="10" fontId="12" fillId="4" borderId="14" xfId="1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Protection="1">
      <protection locked="0"/>
    </xf>
    <xf numFmtId="10" fontId="12" fillId="4" borderId="15" xfId="1" applyNumberFormat="1" applyFont="1" applyFill="1" applyBorder="1" applyAlignment="1" applyProtection="1">
      <alignment horizontal="center"/>
      <protection locked="0"/>
    </xf>
    <xf numFmtId="10" fontId="12" fillId="4" borderId="10" xfId="1" applyNumberFormat="1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2" fillId="4" borderId="12" xfId="0" applyFont="1" applyFill="1" applyBorder="1" applyProtection="1">
      <protection locked="0"/>
    </xf>
    <xf numFmtId="0" fontId="12" fillId="4" borderId="9" xfId="0" applyFont="1" applyFill="1" applyBorder="1" applyProtection="1">
      <protection locked="0"/>
    </xf>
    <xf numFmtId="10" fontId="12" fillId="4" borderId="8" xfId="1" applyNumberFormat="1" applyFont="1" applyFill="1" applyBorder="1" applyAlignment="1" applyProtection="1">
      <alignment horizontal="center"/>
      <protection locked="0"/>
    </xf>
    <xf numFmtId="164" fontId="12" fillId="4" borderId="6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 horizontal="right"/>
    </xf>
    <xf numFmtId="165" fontId="0" fillId="2" borderId="51" xfId="0" applyNumberFormat="1" applyFill="1" applyBorder="1" applyAlignment="1">
      <alignment horizontal="center"/>
    </xf>
    <xf numFmtId="165" fontId="0" fillId="2" borderId="104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2" borderId="102" xfId="0" applyFill="1" applyBorder="1"/>
    <xf numFmtId="164" fontId="0" fillId="2" borderId="105" xfId="0" applyNumberFormat="1" applyFill="1" applyBorder="1"/>
    <xf numFmtId="164" fontId="0" fillId="2" borderId="50" xfId="0" applyNumberFormat="1" applyFill="1" applyBorder="1" applyAlignment="1">
      <alignment horizontal="center"/>
    </xf>
    <xf numFmtId="164" fontId="0" fillId="2" borderId="48" xfId="0" applyNumberFormat="1" applyFill="1" applyBorder="1"/>
    <xf numFmtId="165" fontId="0" fillId="2" borderId="0" xfId="0" applyNumberFormat="1" applyFill="1" applyBorder="1" applyAlignment="1">
      <alignment horizontal="center"/>
    </xf>
    <xf numFmtId="0" fontId="2" fillId="2" borderId="47" xfId="0" applyFont="1" applyFill="1" applyBorder="1"/>
    <xf numFmtId="0" fontId="10" fillId="2" borderId="92" xfId="0" applyFont="1" applyFill="1" applyBorder="1" applyAlignment="1">
      <alignment horizontal="left" vertical="center" wrapText="1"/>
    </xf>
    <xf numFmtId="0" fontId="10" fillId="2" borderId="94" xfId="0" applyFont="1" applyFill="1" applyBorder="1" applyAlignment="1">
      <alignment horizontal="left" vertical="center" wrapText="1"/>
    </xf>
    <xf numFmtId="0" fontId="10" fillId="2" borderId="76" xfId="0" applyFont="1" applyFill="1" applyBorder="1" applyAlignment="1">
      <alignment horizontal="left" vertical="center" wrapText="1"/>
    </xf>
    <xf numFmtId="0" fontId="10" fillId="2" borderId="98" xfId="0" applyFont="1" applyFill="1" applyBorder="1" applyAlignment="1">
      <alignment horizontal="left" vertical="center" wrapText="1"/>
    </xf>
    <xf numFmtId="0" fontId="10" fillId="2" borderId="95" xfId="0" applyFont="1" applyFill="1" applyBorder="1" applyAlignment="1">
      <alignment horizontal="left" vertical="center" wrapText="1"/>
    </xf>
    <xf numFmtId="0" fontId="10" fillId="2" borderId="97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2" borderId="79" xfId="0" applyFont="1" applyFill="1" applyBorder="1" applyAlignment="1">
      <alignment horizontal="left" vertical="center" wrapText="1"/>
    </xf>
    <xf numFmtId="0" fontId="0" fillId="2" borderId="77" xfId="0" applyFont="1" applyFill="1" applyBorder="1" applyAlignment="1">
      <alignment horizontal="left" vertical="center" wrapText="1"/>
    </xf>
    <xf numFmtId="0" fontId="0" fillId="2" borderId="78" xfId="0" applyFont="1" applyFill="1" applyBorder="1" applyAlignment="1">
      <alignment horizontal="left" vertical="center" wrapText="1"/>
    </xf>
    <xf numFmtId="0" fontId="11" fillId="2" borderId="82" xfId="0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/>
    </xf>
    <xf numFmtId="0" fontId="13" fillId="8" borderId="8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92" xfId="0" applyFont="1" applyFill="1" applyBorder="1" applyAlignment="1">
      <alignment horizontal="left" vertical="center" wrapText="1"/>
    </xf>
    <xf numFmtId="0" fontId="0" fillId="2" borderId="93" xfId="0" applyFont="1" applyFill="1" applyBorder="1" applyAlignment="1">
      <alignment horizontal="left" vertical="center" wrapText="1"/>
    </xf>
    <xf numFmtId="0" fontId="0" fillId="2" borderId="94" xfId="0" applyFont="1" applyFill="1" applyBorder="1" applyAlignment="1">
      <alignment horizontal="left" vertical="center" wrapText="1"/>
    </xf>
    <xf numFmtId="0" fontId="0" fillId="2" borderId="95" xfId="0" applyFont="1" applyFill="1" applyBorder="1" applyAlignment="1">
      <alignment horizontal="left" vertical="center" wrapText="1"/>
    </xf>
    <xf numFmtId="0" fontId="0" fillId="2" borderId="96" xfId="0" applyFont="1" applyFill="1" applyBorder="1" applyAlignment="1">
      <alignment horizontal="left" vertical="center" wrapText="1"/>
    </xf>
    <xf numFmtId="0" fontId="0" fillId="2" borderId="9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0" fillId="2" borderId="92" xfId="0" applyFill="1" applyBorder="1" applyAlignment="1">
      <alignment horizontal="left" vertical="center" wrapText="1"/>
    </xf>
    <xf numFmtId="0" fontId="0" fillId="2" borderId="93" xfId="0" applyFill="1" applyBorder="1" applyAlignment="1">
      <alignment horizontal="left" vertical="center" wrapText="1"/>
    </xf>
    <xf numFmtId="0" fontId="0" fillId="2" borderId="94" xfId="0" applyFill="1" applyBorder="1" applyAlignment="1">
      <alignment horizontal="left" vertical="center" wrapText="1"/>
    </xf>
    <xf numFmtId="0" fontId="0" fillId="2" borderId="95" xfId="0" applyFill="1" applyBorder="1" applyAlignment="1">
      <alignment horizontal="left" vertical="center" wrapText="1"/>
    </xf>
    <xf numFmtId="0" fontId="0" fillId="2" borderId="96" xfId="0" applyFill="1" applyBorder="1" applyAlignment="1">
      <alignment horizontal="left" vertical="center" wrapText="1"/>
    </xf>
    <xf numFmtId="0" fontId="0" fillId="2" borderId="97" xfId="0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2" borderId="10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left" vertical="center" wrapText="1"/>
    </xf>
    <xf numFmtId="0" fontId="10" fillId="0" borderId="97" xfId="0" applyFont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164" fontId="3" fillId="7" borderId="61" xfId="0" applyNumberFormat="1" applyFont="1" applyFill="1" applyBorder="1" applyAlignment="1">
      <alignment horizontal="center" vertical="center"/>
    </xf>
    <xf numFmtId="164" fontId="3" fillId="7" borderId="60" xfId="0" applyNumberFormat="1" applyFont="1" applyFill="1" applyBorder="1" applyAlignment="1">
      <alignment horizontal="center" vertical="center"/>
    </xf>
    <xf numFmtId="0" fontId="14" fillId="8" borderId="100" xfId="0" applyFont="1" applyFill="1" applyBorder="1" applyAlignment="1">
      <alignment horizontal="center" vertical="center"/>
    </xf>
    <xf numFmtId="0" fontId="14" fillId="8" borderId="10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6" borderId="40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11</xdr:row>
      <xdr:rowOff>209550</xdr:rowOff>
    </xdr:from>
    <xdr:to>
      <xdr:col>1</xdr:col>
      <xdr:colOff>666750</xdr:colOff>
      <xdr:row>12</xdr:row>
      <xdr:rowOff>666750</xdr:rowOff>
    </xdr:to>
    <xdr:sp macro="" textlink="">
      <xdr:nvSpPr>
        <xdr:cNvPr id="2" name="Down Arrow 1"/>
        <xdr:cNvSpPr/>
      </xdr:nvSpPr>
      <xdr:spPr bwMode="auto">
        <a:xfrm>
          <a:off x="1676400" y="2524125"/>
          <a:ext cx="752475" cy="809625"/>
        </a:xfrm>
        <a:prstGeom prst="down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133350</xdr:colOff>
      <xdr:row>8</xdr:row>
      <xdr:rowOff>38100</xdr:rowOff>
    </xdr:from>
    <xdr:to>
      <xdr:col>2</xdr:col>
      <xdr:colOff>838200</xdr:colOff>
      <xdr:row>11</xdr:row>
      <xdr:rowOff>0</xdr:rowOff>
    </xdr:to>
    <xdr:sp macro="" textlink="">
      <xdr:nvSpPr>
        <xdr:cNvPr id="3" name="Left Arrow 2"/>
        <xdr:cNvSpPr/>
      </xdr:nvSpPr>
      <xdr:spPr bwMode="auto">
        <a:xfrm>
          <a:off x="3600450" y="1438275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219075</xdr:colOff>
      <xdr:row>20</xdr:row>
      <xdr:rowOff>161925</xdr:rowOff>
    </xdr:from>
    <xdr:to>
      <xdr:col>2</xdr:col>
      <xdr:colOff>923925</xdr:colOff>
      <xdr:row>25</xdr:row>
      <xdr:rowOff>19050</xdr:rowOff>
    </xdr:to>
    <xdr:sp macro="" textlink="">
      <xdr:nvSpPr>
        <xdr:cNvPr id="7" name="Left Arrow 6"/>
        <xdr:cNvSpPr/>
      </xdr:nvSpPr>
      <xdr:spPr bwMode="auto">
        <a:xfrm rot="10800000">
          <a:off x="3676650" y="4943475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1423989</xdr:colOff>
      <xdr:row>26</xdr:row>
      <xdr:rowOff>147638</xdr:rowOff>
    </xdr:from>
    <xdr:to>
      <xdr:col>1</xdr:col>
      <xdr:colOff>357189</xdr:colOff>
      <xdr:row>28</xdr:row>
      <xdr:rowOff>61913</xdr:rowOff>
    </xdr:to>
    <xdr:sp macro="" textlink="">
      <xdr:nvSpPr>
        <xdr:cNvPr id="9" name="Left Arrow 8"/>
        <xdr:cNvSpPr/>
      </xdr:nvSpPr>
      <xdr:spPr bwMode="auto">
        <a:xfrm rot="16200000">
          <a:off x="1419227" y="5886450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22</xdr:row>
      <xdr:rowOff>104775</xdr:rowOff>
    </xdr:from>
    <xdr:to>
      <xdr:col>2</xdr:col>
      <xdr:colOff>704850</xdr:colOff>
      <xdr:row>23</xdr:row>
      <xdr:rowOff>76200</xdr:rowOff>
    </xdr:to>
    <xdr:sp macro="" textlink="">
      <xdr:nvSpPr>
        <xdr:cNvPr id="10" name="TextBox 9"/>
        <xdr:cNvSpPr txBox="1"/>
      </xdr:nvSpPr>
      <xdr:spPr>
        <a:xfrm>
          <a:off x="3771900" y="5143500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0</xdr:col>
      <xdr:colOff>1638300</xdr:colOff>
      <xdr:row>27</xdr:row>
      <xdr:rowOff>9525</xdr:rowOff>
    </xdr:from>
    <xdr:to>
      <xdr:col>1</xdr:col>
      <xdr:colOff>133350</xdr:colOff>
      <xdr:row>27</xdr:row>
      <xdr:rowOff>400050</xdr:rowOff>
    </xdr:to>
    <xdr:sp macro="" textlink="">
      <xdr:nvSpPr>
        <xdr:cNvPr id="12" name="TextBox 11"/>
        <xdr:cNvSpPr txBox="1"/>
      </xdr:nvSpPr>
      <xdr:spPr>
        <a:xfrm rot="16200000">
          <a:off x="1571625" y="602932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YES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15</xdr:row>
      <xdr:rowOff>95250</xdr:rowOff>
    </xdr:from>
    <xdr:to>
      <xdr:col>1</xdr:col>
      <xdr:colOff>866775</xdr:colOff>
      <xdr:row>17</xdr:row>
      <xdr:rowOff>95250</xdr:rowOff>
    </xdr:to>
    <xdr:sp macro="" textlink="">
      <xdr:nvSpPr>
        <xdr:cNvPr id="2" name="Down Arrow 1"/>
        <xdr:cNvSpPr/>
      </xdr:nvSpPr>
      <xdr:spPr bwMode="auto">
        <a:xfrm>
          <a:off x="723900" y="1876425"/>
          <a:ext cx="495300" cy="161925"/>
        </a:xfrm>
        <a:prstGeom prst="down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8</xdr:row>
      <xdr:rowOff>85725</xdr:rowOff>
    </xdr:from>
    <xdr:to>
      <xdr:col>3</xdr:col>
      <xdr:colOff>781050</xdr:colOff>
      <xdr:row>12</xdr:row>
      <xdr:rowOff>152400</xdr:rowOff>
    </xdr:to>
    <xdr:sp macro="" textlink="">
      <xdr:nvSpPr>
        <xdr:cNvPr id="3" name="Left Arrow 2"/>
        <xdr:cNvSpPr/>
      </xdr:nvSpPr>
      <xdr:spPr bwMode="auto">
        <a:xfrm>
          <a:off x="4371975" y="1514475"/>
          <a:ext cx="685800" cy="895350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123825</xdr:colOff>
      <xdr:row>25</xdr:row>
      <xdr:rowOff>38100</xdr:rowOff>
    </xdr:from>
    <xdr:to>
      <xdr:col>2</xdr:col>
      <xdr:colOff>828675</xdr:colOff>
      <xdr:row>29</xdr:row>
      <xdr:rowOff>76200</xdr:rowOff>
    </xdr:to>
    <xdr:sp macro="" textlink="">
      <xdr:nvSpPr>
        <xdr:cNvPr id="6" name="Left Arrow 5"/>
        <xdr:cNvSpPr/>
      </xdr:nvSpPr>
      <xdr:spPr bwMode="auto">
        <a:xfrm rot="10800000">
          <a:off x="3371850" y="5553075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1119188</xdr:colOff>
      <xdr:row>30</xdr:row>
      <xdr:rowOff>100012</xdr:rowOff>
    </xdr:from>
    <xdr:to>
      <xdr:col>0</xdr:col>
      <xdr:colOff>1814513</xdr:colOff>
      <xdr:row>33</xdr:row>
      <xdr:rowOff>142874</xdr:rowOff>
    </xdr:to>
    <xdr:sp macro="" textlink="">
      <xdr:nvSpPr>
        <xdr:cNvPr id="8" name="Left Arrow 7"/>
        <xdr:cNvSpPr/>
      </xdr:nvSpPr>
      <xdr:spPr bwMode="auto">
        <a:xfrm rot="16200000">
          <a:off x="1116807" y="6388893"/>
          <a:ext cx="700087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238125</xdr:colOff>
      <xdr:row>26</xdr:row>
      <xdr:rowOff>171450</xdr:rowOff>
    </xdr:from>
    <xdr:to>
      <xdr:col>2</xdr:col>
      <xdr:colOff>628650</xdr:colOff>
      <xdr:row>27</xdr:row>
      <xdr:rowOff>142875</xdr:rowOff>
    </xdr:to>
    <xdr:sp macro="" textlink="">
      <xdr:nvSpPr>
        <xdr:cNvPr id="10" name="TextBox 9"/>
        <xdr:cNvSpPr txBox="1"/>
      </xdr:nvSpPr>
      <xdr:spPr>
        <a:xfrm>
          <a:off x="3486150" y="576262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0</xdr:col>
      <xdr:colOff>1352550</xdr:colOff>
      <xdr:row>30</xdr:row>
      <xdr:rowOff>161925</xdr:rowOff>
    </xdr:from>
    <xdr:to>
      <xdr:col>0</xdr:col>
      <xdr:colOff>1609725</xdr:colOff>
      <xdr:row>32</xdr:row>
      <xdr:rowOff>114300</xdr:rowOff>
    </xdr:to>
    <xdr:sp macro="" textlink="">
      <xdr:nvSpPr>
        <xdr:cNvPr id="12" name="TextBox 11"/>
        <xdr:cNvSpPr txBox="1"/>
      </xdr:nvSpPr>
      <xdr:spPr>
        <a:xfrm rot="16200000">
          <a:off x="1285875" y="6515100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YES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minfinance.iusm.iu.edu/operations/Research%20Webpages/Forms%20Page/PHS398%20(09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</sheetNames>
    <sheetDataSet>
      <sheetData sheetId="0"/>
      <sheetData sheetId="1">
        <row r="39">
          <cell r="I39">
            <v>0</v>
          </cell>
        </row>
        <row r="41">
          <cell r="I41">
            <v>0</v>
          </cell>
        </row>
      </sheetData>
      <sheetData sheetId="2">
        <row r="21">
          <cell r="G21">
            <v>0</v>
          </cell>
        </row>
      </sheetData>
      <sheetData sheetId="3">
        <row r="42">
          <cell r="O42">
            <v>0</v>
          </cell>
        </row>
      </sheetData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2"/>
  <sheetViews>
    <sheetView tabSelected="1" zoomScaleNormal="100" workbookViewId="0">
      <selection activeCell="B17" sqref="B17"/>
    </sheetView>
  </sheetViews>
  <sheetFormatPr defaultColWidth="8.85546875" defaultRowHeight="12.75" x14ac:dyDescent="0.2"/>
  <cols>
    <col min="1" max="1" width="26.42578125" customWidth="1"/>
    <col min="2" max="2" width="25.42578125" customWidth="1"/>
    <col min="3" max="3" width="16" customWidth="1"/>
    <col min="4" max="5" width="14.42578125" customWidth="1"/>
    <col min="6" max="6" width="15.28515625" customWidth="1"/>
    <col min="7" max="8" width="14" customWidth="1"/>
    <col min="9" max="9" width="13.42578125" customWidth="1"/>
    <col min="10" max="10" width="12.42578125" customWidth="1"/>
    <col min="11" max="11" width="5.28515625" customWidth="1"/>
    <col min="12" max="12" width="19.42578125" customWidth="1"/>
    <col min="13" max="13" width="10.85546875" customWidth="1"/>
    <col min="14" max="14" width="15.28515625" customWidth="1"/>
  </cols>
  <sheetData>
    <row r="1" spans="1:29" ht="24.75" x14ac:dyDescent="0.5">
      <c r="A1" s="15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15" x14ac:dyDescent="0.2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ht="14.25" x14ac:dyDescent="0.2">
      <c r="A3" s="3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4.25" x14ac:dyDescent="0.2">
      <c r="A4" s="35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 ht="14.25" x14ac:dyDescent="0.2">
      <c r="A5" s="35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5.75" x14ac:dyDescent="0.25">
      <c r="A7" s="12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9" ht="21.75" customHeight="1" thickBot="1" x14ac:dyDescent="0.3">
      <c r="A9" s="171" t="s">
        <v>32</v>
      </c>
      <c r="B9" s="172"/>
      <c r="C9" s="1"/>
      <c r="D9" s="160" t="s">
        <v>62</v>
      </c>
      <c r="E9" s="161"/>
      <c r="F9" s="161"/>
      <c r="G9" s="162"/>
      <c r="H9" s="78"/>
      <c r="I9" s="37"/>
      <c r="J9" s="14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x14ac:dyDescent="0.25">
      <c r="A10" s="94" t="s">
        <v>9</v>
      </c>
      <c r="B10" s="95" t="s">
        <v>8</v>
      </c>
      <c r="C10" s="1"/>
      <c r="D10" s="160"/>
      <c r="E10" s="161"/>
      <c r="F10" s="161"/>
      <c r="G10" s="162"/>
      <c r="H10" s="78"/>
      <c r="I10" s="37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0.25" customHeight="1" thickBot="1" x14ac:dyDescent="0.25">
      <c r="A11" s="109">
        <v>192300</v>
      </c>
      <c r="B11" s="96">
        <f>A11/12</f>
        <v>16025</v>
      </c>
      <c r="C11" s="1"/>
      <c r="D11" s="160"/>
      <c r="E11" s="161"/>
      <c r="F11" s="161"/>
      <c r="G11" s="162"/>
      <c r="H11" s="78"/>
      <c r="I11" s="37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7.75" customHeight="1" x14ac:dyDescent="0.25">
      <c r="A12" s="97" t="s">
        <v>50</v>
      </c>
      <c r="B12" s="12"/>
      <c r="C12" s="9"/>
      <c r="D12" s="173" t="s">
        <v>74</v>
      </c>
      <c r="E12" s="174"/>
      <c r="F12" s="174"/>
      <c r="G12" s="175"/>
      <c r="H12" s="78"/>
      <c r="I12" s="37"/>
      <c r="J12" s="11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63.75" customHeight="1" x14ac:dyDescent="0.2">
      <c r="A13" s="179" t="s">
        <v>51</v>
      </c>
      <c r="B13" s="1"/>
      <c r="C13" s="1"/>
      <c r="D13" s="176"/>
      <c r="E13" s="177"/>
      <c r="F13" s="177"/>
      <c r="G13" s="178"/>
      <c r="H13" s="78"/>
      <c r="I13" s="37"/>
      <c r="J13" s="11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5.25" customHeight="1" thickBot="1" x14ac:dyDescent="0.25">
      <c r="A14" s="180"/>
      <c r="B14" s="1"/>
      <c r="C14" s="1"/>
      <c r="D14" s="98"/>
      <c r="E14" s="98"/>
      <c r="F14" s="98"/>
      <c r="G14" s="98"/>
      <c r="H14" s="68"/>
      <c r="I14" s="37"/>
      <c r="J14" s="11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9.5" customHeight="1" thickBot="1" x14ac:dyDescent="0.3">
      <c r="A15" s="187" t="s">
        <v>41</v>
      </c>
      <c r="B15" s="188"/>
      <c r="C15" s="1"/>
      <c r="D15" s="9"/>
      <c r="E15" s="9"/>
      <c r="F15" s="9"/>
      <c r="G15" s="9"/>
      <c r="H15" s="9"/>
      <c r="I15" s="9"/>
      <c r="J15" s="1"/>
      <c r="K15" s="1"/>
      <c r="L15" s="1"/>
      <c r="M15" s="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8"/>
      <c r="B16" s="7"/>
      <c r="C16" s="1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 customHeight="1" x14ac:dyDescent="0.2">
      <c r="A17" s="6" t="s">
        <v>42</v>
      </c>
      <c r="B17" s="110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6.75" customHeight="1" x14ac:dyDescent="0.2">
      <c r="A18" s="6"/>
      <c r="B18" s="3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2.5" customHeight="1" x14ac:dyDescent="0.2">
      <c r="A19" s="6" t="s">
        <v>43</v>
      </c>
      <c r="B19" s="39">
        <f>B17/12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 customHeight="1" thickBot="1" x14ac:dyDescent="0.25">
      <c r="A20" s="5"/>
      <c r="B20" s="4"/>
      <c r="C20" s="1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2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 x14ac:dyDescent="0.2">
      <c r="A22" s="1"/>
      <c r="B22" s="1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2.5" customHeight="1" x14ac:dyDescent="0.2">
      <c r="A23" s="169" t="s">
        <v>39</v>
      </c>
      <c r="B23" s="170"/>
      <c r="C23" s="100"/>
      <c r="D23" s="181" t="s">
        <v>64</v>
      </c>
      <c r="E23" s="182"/>
      <c r="F23" s="182"/>
      <c r="G23" s="183"/>
      <c r="H23" s="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6.5" customHeight="1" x14ac:dyDescent="0.2">
      <c r="A24" s="163" t="str">
        <f>IF(B19&gt;B11,"YES","NO")</f>
        <v>NO</v>
      </c>
      <c r="B24" s="164"/>
      <c r="C24" s="101"/>
      <c r="D24" s="184"/>
      <c r="E24" s="185"/>
      <c r="F24" s="185"/>
      <c r="G24" s="186"/>
      <c r="H24" s="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.75" customHeight="1" x14ac:dyDescent="0.2">
      <c r="A25" s="165"/>
      <c r="B25" s="166"/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9" customHeight="1" x14ac:dyDescent="0.2">
      <c r="A26" s="167"/>
      <c r="B26" s="168"/>
      <c r="C26" s="1"/>
      <c r="D26" s="1"/>
      <c r="E26" s="1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7.25" customHeight="1" x14ac:dyDescent="0.2">
      <c r="A27" s="1"/>
      <c r="B27" s="1"/>
      <c r="C27" s="1"/>
      <c r="D27" s="3"/>
      <c r="E27" s="3"/>
      <c r="F27" s="3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5" customHeight="1" x14ac:dyDescent="0.2">
      <c r="A28" s="99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 x14ac:dyDescent="0.2">
      <c r="A29" s="4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4.75" customHeight="1" x14ac:dyDescent="0.2">
      <c r="A30" s="139" t="s">
        <v>63</v>
      </c>
      <c r="B30" s="14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0" customHeight="1" x14ac:dyDescent="0.2">
      <c r="A31" s="141"/>
      <c r="B31" s="14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0" customHeight="1" x14ac:dyDescent="0.2">
      <c r="A32" s="143"/>
      <c r="B32" s="14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9.75" customHeight="1" x14ac:dyDescent="0.2">
      <c r="A33" s="4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6.75" customHeight="1" thickBot="1" x14ac:dyDescent="0.3">
      <c r="A34" s="147"/>
      <c r="B34" s="14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5.5" customHeight="1" thickBot="1" x14ac:dyDescent="0.3">
      <c r="A35" s="31"/>
      <c r="B35" s="31"/>
      <c r="C35" s="150" t="s">
        <v>6</v>
      </c>
      <c r="D35" s="151"/>
      <c r="E35" s="152"/>
      <c r="F35" s="152"/>
      <c r="G35" s="152"/>
      <c r="H35" s="151"/>
      <c r="I35" s="151"/>
      <c r="J35" s="153"/>
      <c r="K35" s="1"/>
      <c r="L35" s="1"/>
      <c r="M35" s="1"/>
      <c r="N35" s="1" t="s">
        <v>58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.75" customHeight="1" x14ac:dyDescent="0.2">
      <c r="A36" s="148" t="s">
        <v>27</v>
      </c>
      <c r="B36" s="149"/>
      <c r="C36" s="145" t="s">
        <v>7</v>
      </c>
      <c r="D36" s="146"/>
      <c r="E36" s="154" t="s">
        <v>3</v>
      </c>
      <c r="F36" s="155"/>
      <c r="G36" s="156"/>
      <c r="H36" s="157" t="s">
        <v>1</v>
      </c>
      <c r="I36" s="158"/>
      <c r="J36" s="15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42" customHeight="1" x14ac:dyDescent="0.2">
      <c r="A37" s="26" t="s">
        <v>5</v>
      </c>
      <c r="B37" s="27" t="s">
        <v>26</v>
      </c>
      <c r="C37" s="28" t="s">
        <v>33</v>
      </c>
      <c r="D37" s="69" t="s">
        <v>34</v>
      </c>
      <c r="E37" s="79" t="s">
        <v>52</v>
      </c>
      <c r="F37" s="72" t="s">
        <v>35</v>
      </c>
      <c r="G37" s="29" t="s">
        <v>36</v>
      </c>
      <c r="H37" s="82" t="s">
        <v>52</v>
      </c>
      <c r="I37" s="77" t="s">
        <v>37</v>
      </c>
      <c r="J37" s="29" t="s">
        <v>38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1" customHeight="1" x14ac:dyDescent="0.25">
      <c r="A38" s="111" t="s">
        <v>2</v>
      </c>
      <c r="B38" s="112">
        <v>0</v>
      </c>
      <c r="C38" s="41" t="e">
        <f>($B$11/$B$19)*B38</f>
        <v>#DIV/0!</v>
      </c>
      <c r="D38" s="70" t="e">
        <f>($B$19-$B$11)/$B$19*B38</f>
        <v>#DIV/0!</v>
      </c>
      <c r="E38" s="80">
        <f>($B$19*B38)</f>
        <v>0</v>
      </c>
      <c r="F38" s="73">
        <f t="shared" ref="F38:F47" si="0">$B$11*B38</f>
        <v>0</v>
      </c>
      <c r="G38" s="43">
        <f>($B$19-$B$11)*B38</f>
        <v>0</v>
      </c>
      <c r="H38" s="83">
        <f>($B$19*B38)*12</f>
        <v>0</v>
      </c>
      <c r="I38" s="73">
        <f>($B$11*12)*B38</f>
        <v>0</v>
      </c>
      <c r="J38" s="43">
        <f>($B$19-$B$11)*12*B38</f>
        <v>0</v>
      </c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1" customHeight="1" x14ac:dyDescent="0.25">
      <c r="A39" s="113" t="s">
        <v>2</v>
      </c>
      <c r="B39" s="114">
        <v>0</v>
      </c>
      <c r="C39" s="41" t="e">
        <f>($B$11/$B$19)*B39</f>
        <v>#DIV/0!</v>
      </c>
      <c r="D39" s="70" t="e">
        <f>($B$19-$B$11)/$B$19*B39</f>
        <v>#DIV/0!</v>
      </c>
      <c r="E39" s="80">
        <f t="shared" ref="E39:E47" si="1">($B$19*B39)</f>
        <v>0</v>
      </c>
      <c r="F39" s="73">
        <f t="shared" si="0"/>
        <v>0</v>
      </c>
      <c r="G39" s="43">
        <f>($B$19-$B$11)*B39</f>
        <v>0</v>
      </c>
      <c r="H39" s="83">
        <f t="shared" ref="H39:H47" si="2">($B$19*B39)*12</f>
        <v>0</v>
      </c>
      <c r="I39" s="73">
        <f t="shared" ref="I39:I47" si="3">($B$11*12)*B39</f>
        <v>0</v>
      </c>
      <c r="J39" s="43">
        <f>($B$19-$B$11)*12*B39</f>
        <v>0</v>
      </c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1" customHeight="1" x14ac:dyDescent="0.25">
      <c r="A40" s="115" t="s">
        <v>4</v>
      </c>
      <c r="B40" s="116">
        <v>0</v>
      </c>
      <c r="C40" s="41" t="e">
        <f>($B$11/$B$19)*B40</f>
        <v>#DIV/0!</v>
      </c>
      <c r="D40" s="70" t="e">
        <f t="shared" ref="D40:D47" si="4">($B$19-$B$11)/$B$19*B40</f>
        <v>#DIV/0!</v>
      </c>
      <c r="E40" s="80">
        <f t="shared" si="1"/>
        <v>0</v>
      </c>
      <c r="F40" s="73">
        <f t="shared" si="0"/>
        <v>0</v>
      </c>
      <c r="G40" s="43">
        <f t="shared" ref="G40:G47" si="5">($B$19-$B$11)*B40</f>
        <v>0</v>
      </c>
      <c r="H40" s="83">
        <f t="shared" si="2"/>
        <v>0</v>
      </c>
      <c r="I40" s="73">
        <f t="shared" si="3"/>
        <v>0</v>
      </c>
      <c r="J40" s="43">
        <f t="shared" ref="J40:J47" si="6">($B$19-$B$11)*12*B40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1" customHeight="1" x14ac:dyDescent="0.25">
      <c r="A41" s="115" t="s">
        <v>4</v>
      </c>
      <c r="B41" s="117">
        <v>0</v>
      </c>
      <c r="C41" s="41" t="e">
        <f>($B$11/$B$19)*B41</f>
        <v>#DIV/0!</v>
      </c>
      <c r="D41" s="70" t="e">
        <f t="shared" si="4"/>
        <v>#DIV/0!</v>
      </c>
      <c r="E41" s="80">
        <f t="shared" si="1"/>
        <v>0</v>
      </c>
      <c r="F41" s="73">
        <f t="shared" si="0"/>
        <v>0</v>
      </c>
      <c r="G41" s="43">
        <f t="shared" si="5"/>
        <v>0</v>
      </c>
      <c r="H41" s="83">
        <f t="shared" si="2"/>
        <v>0</v>
      </c>
      <c r="I41" s="73">
        <f t="shared" si="3"/>
        <v>0</v>
      </c>
      <c r="J41" s="43">
        <f t="shared" si="6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" customHeight="1" x14ac:dyDescent="0.25">
      <c r="A42" s="115" t="s">
        <v>4</v>
      </c>
      <c r="B42" s="114">
        <v>0</v>
      </c>
      <c r="C42" s="41" t="e">
        <f t="shared" ref="C42:C47" si="7">($B$11/$B$19)*B42</f>
        <v>#DIV/0!</v>
      </c>
      <c r="D42" s="70" t="e">
        <f t="shared" si="4"/>
        <v>#DIV/0!</v>
      </c>
      <c r="E42" s="80">
        <f t="shared" si="1"/>
        <v>0</v>
      </c>
      <c r="F42" s="73">
        <f t="shared" si="0"/>
        <v>0</v>
      </c>
      <c r="G42" s="43">
        <f t="shared" si="5"/>
        <v>0</v>
      </c>
      <c r="H42" s="83">
        <f t="shared" si="2"/>
        <v>0</v>
      </c>
      <c r="I42" s="73">
        <f t="shared" si="3"/>
        <v>0</v>
      </c>
      <c r="J42" s="43">
        <f t="shared" si="6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" customHeight="1" x14ac:dyDescent="0.25">
      <c r="A43" s="118" t="s">
        <v>4</v>
      </c>
      <c r="B43" s="117">
        <v>0</v>
      </c>
      <c r="C43" s="41" t="e">
        <f t="shared" si="7"/>
        <v>#DIV/0!</v>
      </c>
      <c r="D43" s="70" t="e">
        <f t="shared" si="4"/>
        <v>#DIV/0!</v>
      </c>
      <c r="E43" s="80">
        <f t="shared" si="1"/>
        <v>0</v>
      </c>
      <c r="F43" s="73">
        <f t="shared" si="0"/>
        <v>0</v>
      </c>
      <c r="G43" s="43">
        <f t="shared" si="5"/>
        <v>0</v>
      </c>
      <c r="H43" s="83">
        <f t="shared" si="2"/>
        <v>0</v>
      </c>
      <c r="I43" s="73">
        <f t="shared" si="3"/>
        <v>0</v>
      </c>
      <c r="J43" s="43">
        <f t="shared" si="6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" customHeight="1" x14ac:dyDescent="0.25">
      <c r="A44" s="119" t="s">
        <v>4</v>
      </c>
      <c r="B44" s="117">
        <v>0</v>
      </c>
      <c r="C44" s="41" t="e">
        <f t="shared" si="7"/>
        <v>#DIV/0!</v>
      </c>
      <c r="D44" s="70" t="e">
        <f t="shared" si="4"/>
        <v>#DIV/0!</v>
      </c>
      <c r="E44" s="80">
        <f t="shared" si="1"/>
        <v>0</v>
      </c>
      <c r="F44" s="73">
        <f t="shared" si="0"/>
        <v>0</v>
      </c>
      <c r="G44" s="43">
        <f t="shared" si="5"/>
        <v>0</v>
      </c>
      <c r="H44" s="83">
        <f t="shared" si="2"/>
        <v>0</v>
      </c>
      <c r="I44" s="73">
        <f t="shared" si="3"/>
        <v>0</v>
      </c>
      <c r="J44" s="43">
        <f t="shared" si="6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" customHeight="1" x14ac:dyDescent="0.25">
      <c r="A45" s="120" t="s">
        <v>4</v>
      </c>
      <c r="B45" s="117">
        <v>0</v>
      </c>
      <c r="C45" s="41" t="e">
        <f t="shared" si="7"/>
        <v>#DIV/0!</v>
      </c>
      <c r="D45" s="70" t="e">
        <f t="shared" si="4"/>
        <v>#DIV/0!</v>
      </c>
      <c r="E45" s="80">
        <f t="shared" si="1"/>
        <v>0</v>
      </c>
      <c r="F45" s="73">
        <f t="shared" si="0"/>
        <v>0</v>
      </c>
      <c r="G45" s="43">
        <f t="shared" si="5"/>
        <v>0</v>
      </c>
      <c r="H45" s="83">
        <f t="shared" si="2"/>
        <v>0</v>
      </c>
      <c r="I45" s="73">
        <f t="shared" si="3"/>
        <v>0</v>
      </c>
      <c r="J45" s="43">
        <f t="shared" si="6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1" customHeight="1" x14ac:dyDescent="0.25">
      <c r="A46" s="115" t="s">
        <v>4</v>
      </c>
      <c r="B46" s="117">
        <v>0</v>
      </c>
      <c r="C46" s="41" t="e">
        <f t="shared" si="7"/>
        <v>#DIV/0!</v>
      </c>
      <c r="D46" s="70" t="e">
        <f t="shared" si="4"/>
        <v>#DIV/0!</v>
      </c>
      <c r="E46" s="80">
        <f t="shared" si="1"/>
        <v>0</v>
      </c>
      <c r="F46" s="73">
        <f t="shared" si="0"/>
        <v>0</v>
      </c>
      <c r="G46" s="43">
        <f t="shared" si="5"/>
        <v>0</v>
      </c>
      <c r="H46" s="83">
        <f t="shared" si="2"/>
        <v>0</v>
      </c>
      <c r="I46" s="73">
        <f t="shared" si="3"/>
        <v>0</v>
      </c>
      <c r="J46" s="43">
        <f t="shared" si="6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" customHeight="1" x14ac:dyDescent="0.25">
      <c r="A47" s="121" t="s">
        <v>2</v>
      </c>
      <c r="B47" s="122">
        <v>0</v>
      </c>
      <c r="C47" s="41" t="e">
        <f t="shared" si="7"/>
        <v>#DIV/0!</v>
      </c>
      <c r="D47" s="70" t="e">
        <f t="shared" si="4"/>
        <v>#DIV/0!</v>
      </c>
      <c r="E47" s="80">
        <f t="shared" si="1"/>
        <v>0</v>
      </c>
      <c r="F47" s="74">
        <f t="shared" si="0"/>
        <v>0</v>
      </c>
      <c r="G47" s="43">
        <f t="shared" si="5"/>
        <v>0</v>
      </c>
      <c r="H47" s="102">
        <f t="shared" si="2"/>
        <v>0</v>
      </c>
      <c r="I47" s="74">
        <f t="shared" si="3"/>
        <v>0</v>
      </c>
      <c r="J47" s="43">
        <f t="shared" si="6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6.25" customHeight="1" thickBot="1" x14ac:dyDescent="0.25">
      <c r="A48" s="48" t="s">
        <v>40</v>
      </c>
      <c r="B48" s="49">
        <f t="shared" ref="B48:J48" si="8">SUM(B38:B47)</f>
        <v>0</v>
      </c>
      <c r="C48" s="50" t="e">
        <f t="shared" si="8"/>
        <v>#DIV/0!</v>
      </c>
      <c r="D48" s="71" t="e">
        <f t="shared" si="8"/>
        <v>#DIV/0!</v>
      </c>
      <c r="E48" s="81">
        <f>SUM(E38:E47)</f>
        <v>0</v>
      </c>
      <c r="F48" s="75">
        <f t="shared" si="8"/>
        <v>0</v>
      </c>
      <c r="G48" s="51">
        <f t="shared" si="8"/>
        <v>0</v>
      </c>
      <c r="H48" s="84">
        <f>SUM(H38:H47)</f>
        <v>0</v>
      </c>
      <c r="I48" s="76">
        <f t="shared" si="8"/>
        <v>0</v>
      </c>
      <c r="J48" s="51">
        <f t="shared" si="8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08" t="s">
        <v>73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9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9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1" customFormat="1" x14ac:dyDescent="0.2"/>
    <row r="57" spans="1:29" s="1" customFormat="1" x14ac:dyDescent="0.2"/>
    <row r="58" spans="1:29" s="1" customFormat="1" x14ac:dyDescent="0.2"/>
    <row r="59" spans="1:29" s="1" customFormat="1" x14ac:dyDescent="0.2"/>
    <row r="60" spans="1:29" s="1" customFormat="1" x14ac:dyDescent="0.2"/>
    <row r="61" spans="1:29" s="1" customFormat="1" x14ac:dyDescent="0.2"/>
    <row r="62" spans="1:29" s="1" customFormat="1" x14ac:dyDescent="0.2"/>
    <row r="63" spans="1:29" s="1" customFormat="1" x14ac:dyDescent="0.2"/>
    <row r="64" spans="1:29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</sheetData>
  <sheetProtection algorithmName="SHA-512" hashValue="yeRDz+0Qyn5IHEoyk50GPRfSWNxgQKy3Sk7f7ppPC7q9DcWyKfH5xxfCQmlAJPZ7NS5J87bfHQZVxg7e5Sjr2w==" saltValue="ep5F1LEfD4KWgcrEvC4S7A==" spinCount="100000" sheet="1" objects="1" scenarios="1" selectLockedCells="1"/>
  <protectedRanges>
    <protectedRange sqref="M25" name="Range1_1"/>
  </protectedRanges>
  <mergeCells count="15">
    <mergeCell ref="D9:G11"/>
    <mergeCell ref="A24:B26"/>
    <mergeCell ref="A23:B23"/>
    <mergeCell ref="A9:B9"/>
    <mergeCell ref="D12:G13"/>
    <mergeCell ref="A13:A14"/>
    <mergeCell ref="D23:G24"/>
    <mergeCell ref="A15:B15"/>
    <mergeCell ref="A30:B32"/>
    <mergeCell ref="C36:D36"/>
    <mergeCell ref="A34:B34"/>
    <mergeCell ref="A36:B36"/>
    <mergeCell ref="C35:J35"/>
    <mergeCell ref="E36:G36"/>
    <mergeCell ref="H36:J36"/>
  </mergeCells>
  <pageMargins left="0.7" right="0.7" top="0.75" bottom="0.75" header="0.3" footer="0.3"/>
  <pageSetup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opLeftCell="A10" zoomScaleNormal="100" workbookViewId="0">
      <selection activeCell="B11" sqref="B11"/>
    </sheetView>
  </sheetViews>
  <sheetFormatPr defaultColWidth="8.85546875" defaultRowHeight="12.75" x14ac:dyDescent="0.2"/>
  <cols>
    <col min="1" max="1" width="29.5703125" customWidth="1"/>
    <col min="2" max="2" width="14.42578125" customWidth="1"/>
    <col min="3" max="3" width="14.7109375" customWidth="1"/>
    <col min="4" max="5" width="14.42578125" customWidth="1"/>
    <col min="6" max="6" width="15.28515625" customWidth="1"/>
    <col min="7" max="8" width="14" customWidth="1"/>
    <col min="9" max="9" width="14.140625" customWidth="1"/>
    <col min="10" max="10" width="13.28515625" customWidth="1"/>
    <col min="11" max="11" width="5.28515625" customWidth="1"/>
    <col min="12" max="12" width="19.42578125" customWidth="1"/>
    <col min="13" max="13" width="10.85546875" customWidth="1"/>
    <col min="14" max="14" width="15.28515625" customWidth="1"/>
  </cols>
  <sheetData>
    <row r="1" spans="1:29" ht="24.75" x14ac:dyDescent="0.5">
      <c r="A1" s="15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15" x14ac:dyDescent="0.2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ht="14.25" x14ac:dyDescent="0.2">
      <c r="A3" s="35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4.25" x14ac:dyDescent="0.2">
      <c r="A4" s="35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 ht="14.25" x14ac:dyDescent="0.2">
      <c r="A5" s="35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ht="14.25" x14ac:dyDescent="0.2">
      <c r="A6" s="3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5.75" x14ac:dyDescent="0.25">
      <c r="A7" s="12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ht="15.75" thickBot="1" x14ac:dyDescent="0.25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9" ht="12.75" customHeight="1" x14ac:dyDescent="0.2">
      <c r="A9" s="53"/>
      <c r="B9" s="64"/>
      <c r="C9" s="54"/>
      <c r="D9" s="1"/>
      <c r="E9" s="199" t="s">
        <v>66</v>
      </c>
      <c r="F9" s="200"/>
      <c r="G9" s="200"/>
      <c r="H9" s="2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9" ht="21.75" customHeight="1" x14ac:dyDescent="0.25">
      <c r="A10" s="52"/>
      <c r="B10" s="65"/>
      <c r="C10" s="56" t="s">
        <v>67</v>
      </c>
      <c r="D10" s="1"/>
      <c r="E10" s="214"/>
      <c r="F10" s="215"/>
      <c r="G10" s="215"/>
      <c r="H10" s="216"/>
      <c r="I10" s="1"/>
      <c r="J10" s="14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0.25" customHeight="1" x14ac:dyDescent="0.25">
      <c r="A11" s="63" t="s">
        <v>32</v>
      </c>
      <c r="B11" s="123">
        <v>192300</v>
      </c>
      <c r="C11" s="55">
        <f>(B11/12)*9</f>
        <v>144225</v>
      </c>
      <c r="D11" s="1"/>
      <c r="E11" s="214"/>
      <c r="F11" s="215"/>
      <c r="G11" s="215"/>
      <c r="H11" s="216"/>
      <c r="I11" s="1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0.5" customHeight="1" x14ac:dyDescent="0.25">
      <c r="A12" s="57"/>
      <c r="B12" s="66"/>
      <c r="C12" s="58"/>
      <c r="D12" s="1"/>
      <c r="E12" s="217"/>
      <c r="F12" s="218"/>
      <c r="G12" s="218"/>
      <c r="H12" s="219"/>
      <c r="J12" s="13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0.25" customHeight="1" x14ac:dyDescent="0.2">
      <c r="A13" s="105" t="s">
        <v>55</v>
      </c>
      <c r="B13" s="209">
        <f>B11/12</f>
        <v>16025</v>
      </c>
      <c r="C13" s="210"/>
      <c r="D13" s="1"/>
      <c r="E13" s="1"/>
      <c r="F13" s="1"/>
      <c r="G13" s="1"/>
      <c r="H13" s="1"/>
      <c r="I13" s="1"/>
      <c r="J13" s="1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0.25" customHeight="1" thickBot="1" x14ac:dyDescent="0.3">
      <c r="A14" s="59"/>
      <c r="B14" s="67"/>
      <c r="C14" s="60"/>
      <c r="D14" s="1"/>
      <c r="E14" s="199" t="s">
        <v>75</v>
      </c>
      <c r="F14" s="200"/>
      <c r="G14" s="201"/>
      <c r="H14" s="202"/>
      <c r="I14" s="1"/>
      <c r="J14" s="13"/>
      <c r="K14" s="13"/>
      <c r="L14" s="1"/>
      <c r="M14" s="1"/>
      <c r="N14" s="68"/>
      <c r="O14" s="68"/>
      <c r="P14" s="68"/>
      <c r="Q14" s="68"/>
      <c r="R14" s="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7.75" customHeight="1" x14ac:dyDescent="0.2">
      <c r="A15" s="35" t="s">
        <v>46</v>
      </c>
      <c r="B15" s="12"/>
      <c r="C15" s="9"/>
      <c r="D15" s="1"/>
      <c r="E15" s="203"/>
      <c r="F15" s="204"/>
      <c r="G15" s="204"/>
      <c r="H15" s="205"/>
      <c r="I15" s="1"/>
      <c r="J15" s="11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9" customHeight="1" x14ac:dyDescent="0.2">
      <c r="A16" s="220" t="s">
        <v>53</v>
      </c>
      <c r="B16" s="1"/>
      <c r="C16" s="1"/>
      <c r="D16" s="1"/>
      <c r="E16" s="206"/>
      <c r="F16" s="207"/>
      <c r="G16" s="207"/>
      <c r="H16" s="208"/>
      <c r="I16" s="1"/>
      <c r="J16" s="11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.75" customHeight="1" x14ac:dyDescent="0.2">
      <c r="A17" s="220"/>
      <c r="B17" s="1"/>
      <c r="C17" s="1"/>
      <c r="D17" s="1"/>
      <c r="E17" s="68"/>
      <c r="F17" s="68"/>
      <c r="G17" s="68"/>
      <c r="H17" s="68"/>
      <c r="I17" s="1"/>
      <c r="J17" s="11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1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9.5" customHeight="1" thickBot="1" x14ac:dyDescent="0.3">
      <c r="A19" s="187" t="s">
        <v>41</v>
      </c>
      <c r="B19" s="188"/>
      <c r="C19" s="1"/>
      <c r="D19" s="9"/>
      <c r="E19" s="9"/>
      <c r="F19" s="9"/>
      <c r="G19" s="9"/>
      <c r="H19" s="9"/>
      <c r="I19" s="9"/>
      <c r="J19" s="1"/>
      <c r="K19" s="1"/>
      <c r="L19" s="1"/>
      <c r="M19" s="3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8"/>
      <c r="B20" s="7"/>
      <c r="C20" s="1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2.5" customHeight="1" x14ac:dyDescent="0.2">
      <c r="A21" s="6" t="s">
        <v>44</v>
      </c>
      <c r="B21" s="110">
        <v>0</v>
      </c>
      <c r="C21" s="1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9" customHeight="1" x14ac:dyDescent="0.2">
      <c r="A22" s="6"/>
      <c r="B22" s="61"/>
      <c r="C22" s="1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2.5" customHeight="1" x14ac:dyDescent="0.2">
      <c r="A23" s="62" t="s">
        <v>45</v>
      </c>
      <c r="B23" s="39">
        <f>B21/9</f>
        <v>0</v>
      </c>
      <c r="C23" s="1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 customHeight="1" thickBot="1" x14ac:dyDescent="0.25">
      <c r="A24" s="5"/>
      <c r="B24" s="4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25" customHeight="1" x14ac:dyDescent="0.2">
      <c r="A25" s="1"/>
      <c r="B25" s="1"/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6" customHeight="1" x14ac:dyDescent="0.2">
      <c r="A26" s="1"/>
      <c r="B26" s="1"/>
      <c r="C26" s="1"/>
      <c r="D26" s="1"/>
      <c r="E26" s="1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2.5" customHeight="1" x14ac:dyDescent="0.2">
      <c r="A27" s="211" t="s">
        <v>54</v>
      </c>
      <c r="B27" s="212"/>
      <c r="C27" s="1"/>
      <c r="D27" s="181" t="s">
        <v>64</v>
      </c>
      <c r="E27" s="182"/>
      <c r="F27" s="182"/>
      <c r="G27" s="183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6.5" customHeight="1" x14ac:dyDescent="0.2">
      <c r="A28" s="189" t="str">
        <f>IF(B21&gt;C11,"YES","NO")</f>
        <v>NO</v>
      </c>
      <c r="B28" s="190"/>
      <c r="C28" s="1"/>
      <c r="D28" s="184"/>
      <c r="E28" s="185"/>
      <c r="F28" s="185"/>
      <c r="G28" s="186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6.75" customHeight="1" x14ac:dyDescent="0.2">
      <c r="A29" s="189"/>
      <c r="B29" s="190"/>
      <c r="C29" s="1"/>
      <c r="D29" s="1"/>
      <c r="E29" s="1"/>
      <c r="F29" s="1"/>
      <c r="G29" s="1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9" customHeight="1" x14ac:dyDescent="0.2">
      <c r="A30" s="189"/>
      <c r="B30" s="190"/>
      <c r="C30" s="1"/>
      <c r="D30" s="1"/>
      <c r="E30" s="1"/>
      <c r="F30" s="1"/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25" customHeight="1" x14ac:dyDescent="0.2">
      <c r="A31" s="1"/>
      <c r="B31" s="1"/>
      <c r="C31" s="1"/>
      <c r="D31" s="3"/>
      <c r="E31" s="3"/>
      <c r="F31" s="3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7.25" customHeight="1" x14ac:dyDescent="0.2">
      <c r="A32" s="1"/>
      <c r="B32" s="1"/>
      <c r="C32" s="1"/>
      <c r="D32" s="3"/>
      <c r="E32" s="3"/>
      <c r="F32" s="3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7.25" customHeight="1" x14ac:dyDescent="0.2">
      <c r="A33" s="1"/>
      <c r="B33" s="1"/>
      <c r="C33" s="1"/>
      <c r="D33" s="3"/>
      <c r="E33" s="3"/>
      <c r="F33" s="3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25" customHeight="1" x14ac:dyDescent="0.2">
      <c r="A34" s="1"/>
      <c r="B34" s="1"/>
      <c r="C34" s="1"/>
      <c r="D34" s="3"/>
      <c r="E34" s="3"/>
      <c r="F34" s="3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45" customHeight="1" x14ac:dyDescent="0.2">
      <c r="A35" s="195" t="s">
        <v>68</v>
      </c>
      <c r="B35" s="19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 x14ac:dyDescent="0.2">
      <c r="A36" s="197"/>
      <c r="B36" s="19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.75" customHeight="1" thickBot="1" x14ac:dyDescent="0.25">
      <c r="A37" s="10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5.5" customHeight="1" x14ac:dyDescent="0.25">
      <c r="A38" s="147"/>
      <c r="B38" s="147"/>
      <c r="C38" s="150" t="s">
        <v>6</v>
      </c>
      <c r="D38" s="151"/>
      <c r="E38" s="151"/>
      <c r="F38" s="151"/>
      <c r="G38" s="151"/>
      <c r="H38" s="151"/>
      <c r="I38" s="151"/>
      <c r="J38" s="15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6.1" customHeight="1" x14ac:dyDescent="0.2">
      <c r="A39" s="148" t="s">
        <v>27</v>
      </c>
      <c r="B39" s="149"/>
      <c r="C39" s="145" t="s">
        <v>7</v>
      </c>
      <c r="D39" s="191"/>
      <c r="E39" s="192" t="s">
        <v>3</v>
      </c>
      <c r="F39" s="193"/>
      <c r="G39" s="194"/>
      <c r="H39" s="192" t="s">
        <v>1</v>
      </c>
      <c r="I39" s="193"/>
      <c r="J39" s="19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42" customHeight="1" x14ac:dyDescent="0.2">
      <c r="A40" s="26" t="s">
        <v>5</v>
      </c>
      <c r="B40" s="104" t="s">
        <v>59</v>
      </c>
      <c r="C40" s="28" t="s">
        <v>33</v>
      </c>
      <c r="D40" s="32" t="s">
        <v>34</v>
      </c>
      <c r="E40" s="90" t="s">
        <v>56</v>
      </c>
      <c r="F40" s="30" t="s">
        <v>35</v>
      </c>
      <c r="G40" s="29" t="s">
        <v>36</v>
      </c>
      <c r="H40" s="82" t="s">
        <v>57</v>
      </c>
      <c r="I40" s="72" t="s">
        <v>48</v>
      </c>
      <c r="J40" s="29" t="s">
        <v>49</v>
      </c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1" customHeight="1" x14ac:dyDescent="0.25">
      <c r="A41" s="111" t="s">
        <v>2</v>
      </c>
      <c r="B41" s="112">
        <v>0</v>
      </c>
      <c r="C41" s="41" t="e">
        <f t="shared" ref="C41:C50" si="0">($B$13/$B$23)*B41</f>
        <v>#DIV/0!</v>
      </c>
      <c r="D41" s="42" t="e">
        <f t="shared" ref="D41:D50" si="1">($B$23-$B$13)/$B$23*B41</f>
        <v>#DIV/0!</v>
      </c>
      <c r="E41" s="91">
        <f t="shared" ref="E41:E50" si="2">$B$23*B41</f>
        <v>0</v>
      </c>
      <c r="F41" s="44">
        <f t="shared" ref="F41:F50" si="3">$B$13*B41</f>
        <v>0</v>
      </c>
      <c r="G41" s="43">
        <f t="shared" ref="G41:G50" si="4">($B$23-$B$13)*B41</f>
        <v>0</v>
      </c>
      <c r="H41" s="83">
        <f t="shared" ref="H41:H50" si="5">($B$23*B41)*9</f>
        <v>0</v>
      </c>
      <c r="I41" s="73">
        <f t="shared" ref="I41:I50" si="6">($B$13*9)*B41</f>
        <v>0</v>
      </c>
      <c r="J41" s="43">
        <f t="shared" ref="J41:J50" si="7">($B$23-$B$13)*9*B41</f>
        <v>0</v>
      </c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" customHeight="1" x14ac:dyDescent="0.25">
      <c r="A42" s="113" t="s">
        <v>4</v>
      </c>
      <c r="B42" s="114">
        <v>0</v>
      </c>
      <c r="C42" s="41" t="e">
        <f t="shared" si="0"/>
        <v>#DIV/0!</v>
      </c>
      <c r="D42" s="42" t="e">
        <f t="shared" si="1"/>
        <v>#DIV/0!</v>
      </c>
      <c r="E42" s="91">
        <f t="shared" si="2"/>
        <v>0</v>
      </c>
      <c r="F42" s="44">
        <f t="shared" si="3"/>
        <v>0</v>
      </c>
      <c r="G42" s="43">
        <f t="shared" si="4"/>
        <v>0</v>
      </c>
      <c r="H42" s="83">
        <f t="shared" si="5"/>
        <v>0</v>
      </c>
      <c r="I42" s="73">
        <f t="shared" si="6"/>
        <v>0</v>
      </c>
      <c r="J42" s="43">
        <f t="shared" si="7"/>
        <v>0</v>
      </c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" customHeight="1" x14ac:dyDescent="0.25">
      <c r="A43" s="115" t="s">
        <v>4</v>
      </c>
      <c r="B43" s="116">
        <v>0</v>
      </c>
      <c r="C43" s="41" t="e">
        <f t="shared" si="0"/>
        <v>#DIV/0!</v>
      </c>
      <c r="D43" s="42" t="e">
        <f t="shared" si="1"/>
        <v>#DIV/0!</v>
      </c>
      <c r="E43" s="91">
        <f t="shared" si="2"/>
        <v>0</v>
      </c>
      <c r="F43" s="44">
        <f t="shared" si="3"/>
        <v>0</v>
      </c>
      <c r="G43" s="43">
        <f t="shared" si="4"/>
        <v>0</v>
      </c>
      <c r="H43" s="83">
        <f t="shared" si="5"/>
        <v>0</v>
      </c>
      <c r="I43" s="73">
        <f t="shared" si="6"/>
        <v>0</v>
      </c>
      <c r="J43" s="43">
        <f t="shared" si="7"/>
        <v>0</v>
      </c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" customHeight="1" x14ac:dyDescent="0.25">
      <c r="A44" s="115" t="s">
        <v>4</v>
      </c>
      <c r="B44" s="117">
        <v>0</v>
      </c>
      <c r="C44" s="41" t="e">
        <f t="shared" si="0"/>
        <v>#DIV/0!</v>
      </c>
      <c r="D44" s="42" t="e">
        <f t="shared" si="1"/>
        <v>#DIV/0!</v>
      </c>
      <c r="E44" s="91">
        <f t="shared" si="2"/>
        <v>0</v>
      </c>
      <c r="F44" s="44">
        <f t="shared" si="3"/>
        <v>0</v>
      </c>
      <c r="G44" s="43">
        <f t="shared" si="4"/>
        <v>0</v>
      </c>
      <c r="H44" s="83">
        <f t="shared" si="5"/>
        <v>0</v>
      </c>
      <c r="I44" s="73">
        <f t="shared" si="6"/>
        <v>0</v>
      </c>
      <c r="J44" s="43">
        <f t="shared" si="7"/>
        <v>0</v>
      </c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" customHeight="1" x14ac:dyDescent="0.25">
      <c r="A45" s="115" t="s">
        <v>4</v>
      </c>
      <c r="B45" s="114">
        <v>0</v>
      </c>
      <c r="C45" s="41" t="e">
        <f t="shared" si="0"/>
        <v>#DIV/0!</v>
      </c>
      <c r="D45" s="42" t="e">
        <f t="shared" si="1"/>
        <v>#DIV/0!</v>
      </c>
      <c r="E45" s="91">
        <f t="shared" si="2"/>
        <v>0</v>
      </c>
      <c r="F45" s="44">
        <f t="shared" si="3"/>
        <v>0</v>
      </c>
      <c r="G45" s="43">
        <f t="shared" si="4"/>
        <v>0</v>
      </c>
      <c r="H45" s="83">
        <f t="shared" si="5"/>
        <v>0</v>
      </c>
      <c r="I45" s="73">
        <f t="shared" si="6"/>
        <v>0</v>
      </c>
      <c r="J45" s="43">
        <f t="shared" si="7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1" customHeight="1" x14ac:dyDescent="0.25">
      <c r="A46" s="118" t="s">
        <v>4</v>
      </c>
      <c r="B46" s="117">
        <v>0</v>
      </c>
      <c r="C46" s="41" t="e">
        <f t="shared" si="0"/>
        <v>#DIV/0!</v>
      </c>
      <c r="D46" s="42" t="e">
        <f t="shared" si="1"/>
        <v>#DIV/0!</v>
      </c>
      <c r="E46" s="91">
        <f t="shared" si="2"/>
        <v>0</v>
      </c>
      <c r="F46" s="44">
        <f t="shared" si="3"/>
        <v>0</v>
      </c>
      <c r="G46" s="43">
        <f t="shared" si="4"/>
        <v>0</v>
      </c>
      <c r="H46" s="83">
        <f t="shared" si="5"/>
        <v>0</v>
      </c>
      <c r="I46" s="73">
        <f t="shared" si="6"/>
        <v>0</v>
      </c>
      <c r="J46" s="43">
        <f t="shared" si="7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1" customHeight="1" x14ac:dyDescent="0.25">
      <c r="A47" s="119" t="s">
        <v>4</v>
      </c>
      <c r="B47" s="117">
        <v>0</v>
      </c>
      <c r="C47" s="41" t="e">
        <f t="shared" si="0"/>
        <v>#DIV/0!</v>
      </c>
      <c r="D47" s="42" t="e">
        <f t="shared" si="1"/>
        <v>#DIV/0!</v>
      </c>
      <c r="E47" s="91">
        <f t="shared" si="2"/>
        <v>0</v>
      </c>
      <c r="F47" s="44">
        <f t="shared" si="3"/>
        <v>0</v>
      </c>
      <c r="G47" s="43">
        <f t="shared" si="4"/>
        <v>0</v>
      </c>
      <c r="H47" s="83">
        <f t="shared" si="5"/>
        <v>0</v>
      </c>
      <c r="I47" s="73">
        <f t="shared" si="6"/>
        <v>0</v>
      </c>
      <c r="J47" s="43">
        <f t="shared" si="7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" customHeight="1" x14ac:dyDescent="0.25">
      <c r="A48" s="120" t="s">
        <v>4</v>
      </c>
      <c r="B48" s="117">
        <v>0</v>
      </c>
      <c r="C48" s="41" t="e">
        <f t="shared" si="0"/>
        <v>#DIV/0!</v>
      </c>
      <c r="D48" s="42" t="e">
        <f t="shared" si="1"/>
        <v>#DIV/0!</v>
      </c>
      <c r="E48" s="91">
        <f t="shared" si="2"/>
        <v>0</v>
      </c>
      <c r="F48" s="44">
        <f t="shared" si="3"/>
        <v>0</v>
      </c>
      <c r="G48" s="43">
        <f t="shared" si="4"/>
        <v>0</v>
      </c>
      <c r="H48" s="83">
        <f t="shared" si="5"/>
        <v>0</v>
      </c>
      <c r="I48" s="73">
        <f t="shared" si="6"/>
        <v>0</v>
      </c>
      <c r="J48" s="43">
        <f t="shared" si="7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" customHeight="1" x14ac:dyDescent="0.25">
      <c r="A49" s="115" t="s">
        <v>4</v>
      </c>
      <c r="B49" s="117">
        <v>0</v>
      </c>
      <c r="C49" s="41" t="e">
        <f t="shared" si="0"/>
        <v>#DIV/0!</v>
      </c>
      <c r="D49" s="42" t="e">
        <f t="shared" si="1"/>
        <v>#DIV/0!</v>
      </c>
      <c r="E49" s="91">
        <f t="shared" si="2"/>
        <v>0</v>
      </c>
      <c r="F49" s="44">
        <f t="shared" si="3"/>
        <v>0</v>
      </c>
      <c r="G49" s="43">
        <f t="shared" si="4"/>
        <v>0</v>
      </c>
      <c r="H49" s="83">
        <f t="shared" si="5"/>
        <v>0</v>
      </c>
      <c r="I49" s="73">
        <f t="shared" si="6"/>
        <v>0</v>
      </c>
      <c r="J49" s="43">
        <f t="shared" si="7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" customHeight="1" x14ac:dyDescent="0.25">
      <c r="A50" s="121" t="s">
        <v>2</v>
      </c>
      <c r="B50" s="122">
        <v>0</v>
      </c>
      <c r="C50" s="41" t="e">
        <f t="shared" si="0"/>
        <v>#DIV/0!</v>
      </c>
      <c r="D50" s="42" t="e">
        <f t="shared" si="1"/>
        <v>#DIV/0!</v>
      </c>
      <c r="E50" s="91">
        <f t="shared" si="2"/>
        <v>0</v>
      </c>
      <c r="F50" s="45">
        <f t="shared" si="3"/>
        <v>0</v>
      </c>
      <c r="G50" s="43">
        <f t="shared" si="4"/>
        <v>0</v>
      </c>
      <c r="H50" s="106">
        <f t="shared" si="5"/>
        <v>0</v>
      </c>
      <c r="I50" s="107">
        <f t="shared" si="6"/>
        <v>0</v>
      </c>
      <c r="J50" s="43">
        <f t="shared" si="7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customHeight="1" thickBot="1" x14ac:dyDescent="0.3">
      <c r="A51" s="46" t="s">
        <v>47</v>
      </c>
      <c r="B51" s="47">
        <f t="shared" ref="B51:J51" si="8">SUM(B41:B50)</f>
        <v>0</v>
      </c>
      <c r="C51" s="85" t="e">
        <f t="shared" si="8"/>
        <v>#DIV/0!</v>
      </c>
      <c r="D51" s="86" t="e">
        <f t="shared" si="8"/>
        <v>#DIV/0!</v>
      </c>
      <c r="E51" s="92">
        <f>SUM(E41:E50)</f>
        <v>0</v>
      </c>
      <c r="F51" s="87">
        <f t="shared" si="8"/>
        <v>0</v>
      </c>
      <c r="G51" s="88">
        <f t="shared" si="8"/>
        <v>0</v>
      </c>
      <c r="H51" s="93">
        <f>SUM(H41:H50)</f>
        <v>0</v>
      </c>
      <c r="I51" s="89">
        <f t="shared" si="8"/>
        <v>0</v>
      </c>
      <c r="J51" s="88">
        <f t="shared" si="8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08" t="s">
        <v>73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</sheetData>
  <sheetProtection algorithmName="SHA-512" hashValue="gCR2CMcHhM8jCydGq1RdcyzVHIlB7xFcmK4GvIkIEZvXE/1o1CG33sJKRErJjhpJJZGQ6S9yspJtOHKJqtaa2w==" saltValue="OQasGQxZMu75aU9t/f9VXA==" spinCount="100000" sheet="1" objects="1" scenarios="1" selectLockedCells="1"/>
  <protectedRanges>
    <protectedRange sqref="M29" name="Range1_1"/>
  </protectedRanges>
  <mergeCells count="15">
    <mergeCell ref="E14:H16"/>
    <mergeCell ref="A19:B19"/>
    <mergeCell ref="B13:C13"/>
    <mergeCell ref="A27:B27"/>
    <mergeCell ref="E9:H12"/>
    <mergeCell ref="A16:A17"/>
    <mergeCell ref="A28:B30"/>
    <mergeCell ref="D27:G28"/>
    <mergeCell ref="C39:D39"/>
    <mergeCell ref="E39:G39"/>
    <mergeCell ref="H39:J39"/>
    <mergeCell ref="A38:B38"/>
    <mergeCell ref="A39:B39"/>
    <mergeCell ref="C38:J38"/>
    <mergeCell ref="A35:B3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40" sqref="A40"/>
    </sheetView>
  </sheetViews>
  <sheetFormatPr defaultColWidth="8.85546875" defaultRowHeight="12.75" x14ac:dyDescent="0.2"/>
  <cols>
    <col min="1" max="1" width="16.42578125" customWidth="1"/>
    <col min="2" max="2" width="15.140625" customWidth="1"/>
    <col min="3" max="3" width="14" customWidth="1"/>
  </cols>
  <sheetData>
    <row r="1" spans="1:3" ht="13.5" thickBot="1" x14ac:dyDescent="0.25">
      <c r="A1" s="124"/>
    </row>
    <row r="2" spans="1:3" ht="21" customHeight="1" thickBot="1" x14ac:dyDescent="0.25">
      <c r="A2" s="221" t="s">
        <v>24</v>
      </c>
      <c r="B2" s="222"/>
      <c r="C2" s="223"/>
    </row>
    <row r="3" spans="1:3" ht="16.5" customHeight="1" x14ac:dyDescent="0.2">
      <c r="A3" s="230" t="s">
        <v>30</v>
      </c>
      <c r="B3" s="231"/>
      <c r="C3" s="232"/>
    </row>
    <row r="4" spans="1:3" x14ac:dyDescent="0.2">
      <c r="A4" s="24" t="s">
        <v>0</v>
      </c>
      <c r="B4" s="16" t="s">
        <v>12</v>
      </c>
      <c r="C4" s="25" t="s">
        <v>13</v>
      </c>
    </row>
    <row r="5" spans="1:3" x14ac:dyDescent="0.2">
      <c r="A5" s="126" t="s">
        <v>76</v>
      </c>
      <c r="B5" s="131"/>
      <c r="C5" s="132"/>
    </row>
    <row r="6" spans="1:3" x14ac:dyDescent="0.2">
      <c r="A6" s="127" t="s">
        <v>77</v>
      </c>
      <c r="B6" s="130">
        <v>192300</v>
      </c>
      <c r="C6" s="128">
        <f>B6/12</f>
        <v>16025</v>
      </c>
    </row>
    <row r="7" spans="1:3" x14ac:dyDescent="0.2">
      <c r="A7" s="125" t="s">
        <v>69</v>
      </c>
      <c r="B7" s="131"/>
      <c r="C7" s="132"/>
    </row>
    <row r="8" spans="1:3" x14ac:dyDescent="0.2">
      <c r="A8" s="127" t="s">
        <v>78</v>
      </c>
      <c r="B8" s="130">
        <v>189600</v>
      </c>
      <c r="C8" s="128">
        <f>B8/12</f>
        <v>15800</v>
      </c>
    </row>
    <row r="9" spans="1:3" x14ac:dyDescent="0.2">
      <c r="A9" s="224" t="s">
        <v>25</v>
      </c>
      <c r="B9" s="225"/>
      <c r="C9" s="226"/>
    </row>
    <row r="10" spans="1:3" x14ac:dyDescent="0.2">
      <c r="A10" s="8" t="s">
        <v>70</v>
      </c>
      <c r="B10" s="129">
        <v>187000</v>
      </c>
      <c r="C10" s="18">
        <f>B10/12</f>
        <v>15583.333333333334</v>
      </c>
    </row>
    <row r="11" spans="1:3" x14ac:dyDescent="0.2">
      <c r="A11" s="227" t="s">
        <v>14</v>
      </c>
      <c r="B11" s="228"/>
      <c r="C11" s="229"/>
    </row>
    <row r="12" spans="1:3" x14ac:dyDescent="0.2">
      <c r="A12" s="19" t="s">
        <v>23</v>
      </c>
      <c r="B12" s="33">
        <v>185100</v>
      </c>
      <c r="C12" s="20">
        <f>B12/12</f>
        <v>15425</v>
      </c>
    </row>
    <row r="13" spans="1:3" x14ac:dyDescent="0.2">
      <c r="A13" s="227" t="s">
        <v>15</v>
      </c>
      <c r="B13" s="228"/>
      <c r="C13" s="229"/>
    </row>
    <row r="14" spans="1:3" x14ac:dyDescent="0.2">
      <c r="A14" s="21" t="s">
        <v>16</v>
      </c>
      <c r="B14" s="33">
        <v>183300</v>
      </c>
      <c r="C14" s="20">
        <f>B14/12</f>
        <v>15275</v>
      </c>
    </row>
    <row r="15" spans="1:3" x14ac:dyDescent="0.2">
      <c r="A15" s="227" t="s">
        <v>17</v>
      </c>
      <c r="B15" s="228"/>
      <c r="C15" s="229"/>
    </row>
    <row r="16" spans="1:3" x14ac:dyDescent="0.2">
      <c r="A16" s="21" t="s">
        <v>18</v>
      </c>
      <c r="B16" s="33">
        <v>181500</v>
      </c>
      <c r="C16" s="20">
        <f>B16/12</f>
        <v>15125</v>
      </c>
    </row>
    <row r="17" spans="1:3" x14ac:dyDescent="0.2">
      <c r="A17" s="227" t="s">
        <v>19</v>
      </c>
      <c r="B17" s="228"/>
      <c r="C17" s="229"/>
    </row>
    <row r="18" spans="1:3" x14ac:dyDescent="0.2">
      <c r="A18" s="21" t="s">
        <v>20</v>
      </c>
      <c r="B18" s="33">
        <v>179700</v>
      </c>
      <c r="C18" s="20">
        <f>B18/12</f>
        <v>14975</v>
      </c>
    </row>
    <row r="19" spans="1:3" x14ac:dyDescent="0.2">
      <c r="A19" s="227" t="s">
        <v>21</v>
      </c>
      <c r="B19" s="228"/>
      <c r="C19" s="229"/>
    </row>
    <row r="20" spans="1:3" ht="13.5" thickBot="1" x14ac:dyDescent="0.25">
      <c r="A20" s="22" t="s">
        <v>22</v>
      </c>
      <c r="B20" s="34">
        <v>199700</v>
      </c>
      <c r="C20" s="23">
        <f>B20/12</f>
        <v>16641.666666666668</v>
      </c>
    </row>
    <row r="21" spans="1:3" ht="16.5" customHeight="1" x14ac:dyDescent="0.2">
      <c r="A21" s="233" t="s">
        <v>31</v>
      </c>
      <c r="B21" s="234"/>
      <c r="C21" s="235"/>
    </row>
    <row r="22" spans="1:3" ht="16.5" customHeight="1" x14ac:dyDescent="0.2">
      <c r="A22" s="224" t="s">
        <v>76</v>
      </c>
      <c r="B22" s="225"/>
      <c r="C22" s="226"/>
    </row>
    <row r="23" spans="1:3" ht="16.5" customHeight="1" x14ac:dyDescent="0.2">
      <c r="A23" s="133" t="s">
        <v>79</v>
      </c>
      <c r="B23" s="129">
        <v>144225</v>
      </c>
      <c r="C23" s="134">
        <f>B23/12</f>
        <v>12018.75</v>
      </c>
    </row>
    <row r="24" spans="1:3" x14ac:dyDescent="0.2">
      <c r="A24" s="224" t="s">
        <v>69</v>
      </c>
      <c r="B24" s="225"/>
      <c r="C24" s="226"/>
    </row>
    <row r="25" spans="1:3" x14ac:dyDescent="0.2">
      <c r="A25" s="133" t="s">
        <v>80</v>
      </c>
      <c r="B25" s="129">
        <v>142200</v>
      </c>
      <c r="C25" s="134">
        <f>B25/12</f>
        <v>11850</v>
      </c>
    </row>
    <row r="26" spans="1:3" x14ac:dyDescent="0.2">
      <c r="A26" s="138" t="s">
        <v>71</v>
      </c>
      <c r="B26" s="135"/>
      <c r="C26" s="136"/>
    </row>
    <row r="27" spans="1:3" x14ac:dyDescent="0.2">
      <c r="A27" s="8" t="s">
        <v>72</v>
      </c>
      <c r="B27" s="137">
        <v>140250</v>
      </c>
      <c r="C27" s="18">
        <f>B27/12</f>
        <v>11687.5</v>
      </c>
    </row>
    <row r="28" spans="1:3" x14ac:dyDescent="0.2">
      <c r="A28" s="227" t="s">
        <v>14</v>
      </c>
      <c r="B28" s="228"/>
      <c r="C28" s="229"/>
    </row>
    <row r="29" spans="1:3" x14ac:dyDescent="0.2">
      <c r="A29" s="19" t="s">
        <v>23</v>
      </c>
      <c r="B29" s="33">
        <v>138825</v>
      </c>
      <c r="C29" s="20">
        <f>B29/12</f>
        <v>11568.75</v>
      </c>
    </row>
    <row r="30" spans="1:3" x14ac:dyDescent="0.2">
      <c r="A30" s="227" t="s">
        <v>15</v>
      </c>
      <c r="B30" s="228"/>
      <c r="C30" s="229"/>
    </row>
    <row r="31" spans="1:3" x14ac:dyDescent="0.2">
      <c r="A31" s="21" t="s">
        <v>16</v>
      </c>
      <c r="B31" s="33">
        <v>137475</v>
      </c>
      <c r="C31" s="20">
        <f>B31/12</f>
        <v>11456.25</v>
      </c>
    </row>
    <row r="32" spans="1:3" x14ac:dyDescent="0.2">
      <c r="A32" s="227" t="s">
        <v>17</v>
      </c>
      <c r="B32" s="228"/>
      <c r="C32" s="229"/>
    </row>
    <row r="33" spans="1:3" x14ac:dyDescent="0.2">
      <c r="A33" s="21" t="s">
        <v>18</v>
      </c>
      <c r="B33" s="33">
        <v>136125</v>
      </c>
      <c r="C33" s="20">
        <f>B33/12</f>
        <v>11343.75</v>
      </c>
    </row>
    <row r="34" spans="1:3" x14ac:dyDescent="0.2">
      <c r="A34" s="227" t="s">
        <v>19</v>
      </c>
      <c r="B34" s="228"/>
      <c r="C34" s="229"/>
    </row>
    <row r="35" spans="1:3" x14ac:dyDescent="0.2">
      <c r="A35" s="21" t="s">
        <v>20</v>
      </c>
      <c r="B35" s="33">
        <v>134775</v>
      </c>
      <c r="C35" s="20">
        <f>B35/12</f>
        <v>11231.25</v>
      </c>
    </row>
    <row r="36" spans="1:3" x14ac:dyDescent="0.2">
      <c r="A36" s="227" t="s">
        <v>21</v>
      </c>
      <c r="B36" s="228"/>
      <c r="C36" s="229"/>
    </row>
    <row r="37" spans="1:3" ht="13.5" thickBot="1" x14ac:dyDescent="0.25">
      <c r="A37" s="22" t="s">
        <v>22</v>
      </c>
      <c r="B37" s="34">
        <v>149775</v>
      </c>
      <c r="C37" s="23">
        <f>B37/12</f>
        <v>12481.25</v>
      </c>
    </row>
  </sheetData>
  <sheetProtection algorithmName="SHA-512" hashValue="o7JZLp9RvdYZM0I05MrzKKuAJVq7yn3cvYZr0/5TqcvtizcpQavw+eXq60HkXkqJj+x4oGnkJGai4+1VRdcKtQ==" saltValue="3ldouO2qg7Z82eRjZBj8hw==" spinCount="100000" sheet="1" objects="1" scenarios="1" selectLockedCells="1" selectUnlockedCells="1"/>
  <mergeCells count="16">
    <mergeCell ref="A32:C32"/>
    <mergeCell ref="A34:C34"/>
    <mergeCell ref="A36:C36"/>
    <mergeCell ref="A19:C19"/>
    <mergeCell ref="A3:C3"/>
    <mergeCell ref="A21:C21"/>
    <mergeCell ref="A24:C24"/>
    <mergeCell ref="A28:C28"/>
    <mergeCell ref="A30:C30"/>
    <mergeCell ref="A17:C17"/>
    <mergeCell ref="A22:C22"/>
    <mergeCell ref="A2:C2"/>
    <mergeCell ref="A9:C9"/>
    <mergeCell ref="A11:C11"/>
    <mergeCell ref="A13:C13"/>
    <mergeCell ref="A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12Month Appt</vt:lpstr>
      <vt:lpstr>9Month Appt</vt:lpstr>
      <vt:lpstr>Salary Cap Chart</vt:lpstr>
    </vt:vector>
  </TitlesOfParts>
  <Company>Rush University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 University Medical Center</dc:creator>
  <cp:lastModifiedBy>Rush University Medical Center</cp:lastModifiedBy>
  <cp:lastPrinted>2018-01-11T19:06:50Z</cp:lastPrinted>
  <dcterms:created xsi:type="dcterms:W3CDTF">2018-01-08T20:44:32Z</dcterms:created>
  <dcterms:modified xsi:type="dcterms:W3CDTF">2019-05-22T15:58:12Z</dcterms:modified>
</cp:coreProperties>
</file>