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4.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5.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6.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7.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updateLinks="never"/>
  <mc:AlternateContent xmlns:mc="http://schemas.openxmlformats.org/markup-compatibility/2006">
    <mc:Choice Requires="x15">
      <x15ac:absPath xmlns:x15ac="http://schemas.microsoft.com/office/spreadsheetml/2010/11/ac" url="https://rush-my.sharepoint.com/personal/jennifer_garcia_rush_edu/Documents/H Drive - Jennifer Garcia/Grant Specialist/"/>
    </mc:Choice>
  </mc:AlternateContent>
  <xr:revisionPtr revIDLastSave="0" documentId="8_{9B8E5434-10E1-4696-A9A0-AD020313E153}" xr6:coauthVersionLast="47" xr6:coauthVersionMax="47" xr10:uidLastSave="{00000000-0000-0000-0000-000000000000}"/>
  <bookViews>
    <workbookView xWindow="-28920" yWindow="960" windowWidth="29040" windowHeight="15720" xr2:uid="{00000000-000D-0000-FFFF-FFFF00000000}"/>
  </bookViews>
  <sheets>
    <sheet name="Instructions" sheetId="23" r:id="rId1"/>
    <sheet name="Composite (Overall) Budget" sheetId="18" r:id="rId2"/>
    <sheet name="Core1" sheetId="8" r:id="rId3"/>
    <sheet name="Core2" sheetId="6" r:id="rId4"/>
    <sheet name="Proj 1-FXTAS FXADC" sheetId="11" state="hidden" r:id="rId5"/>
    <sheet name="subcontract calc" sheetId="4" state="hidden" r:id="rId6"/>
    <sheet name="Core3" sheetId="22" r:id="rId7"/>
    <sheet name="Core4" sheetId="24" r:id="rId8"/>
    <sheet name="Core5" sheetId="25" r:id="rId9"/>
    <sheet name="Core6" sheetId="26" r:id="rId10"/>
    <sheet name="Core7" sheetId="27" r:id="rId11"/>
    <sheet name="Travel Calc" sheetId="32" r:id="rId12"/>
    <sheet name="Supplies&amp;Materials" sheetId="34" r:id="rId13"/>
    <sheet name="Study Subjects Calc" sheetId="37" r:id="rId14"/>
    <sheet name="Consultant Calc" sheetId="36" r:id="rId15"/>
    <sheet name="Other Costs Calc" sheetId="38" r:id="rId16"/>
    <sheet name="PM Converter" sheetId="39" r:id="rId17"/>
  </sheets>
  <externalReferences>
    <externalReference r:id="rId18"/>
  </externalReferences>
  <definedNames>
    <definedName name="CombDirectTotal">[1]ENTRBUD!$G$21</definedName>
    <definedName name="FirstIndirect">[1]CHKLST!$O$42</definedName>
    <definedName name="FirstSubtotal">[1]FIRSTBUD!$I$39</definedName>
    <definedName name="FirstTotalDirect">[1]FIRSTBUD!$I$41</definedName>
    <definedName name="_xlnm.Print_Area" localSheetId="1">'Composite (Overall) Budget'!$A$1:$I$112</definedName>
    <definedName name="_xlnm.Print_Titles" localSheetId="1">'Composite (Overall) Budget'!$2:$2</definedName>
    <definedName name="Print_Titles_MI">#REF!</definedName>
    <definedName name="RF_Regular">#REF!</definedName>
    <definedName name="Year1ACAD02">#REF!</definedName>
    <definedName name="Year1ACAD03">#REF!</definedName>
    <definedName name="Year1ACAD04">#REF!</definedName>
    <definedName name="Year1ACAD05">#REF!</definedName>
    <definedName name="Year1by">#REF!</definedName>
    <definedName name="Year1CAL02">#REF!</definedName>
    <definedName name="Year1CAL03">#REF!</definedName>
    <definedName name="Year1CAL04">#REF!</definedName>
    <definedName name="Year1CAL05">#REF!</definedName>
    <definedName name="Year1gscmt">#REF!</definedName>
    <definedName name="Year1gscnt">#REF!</definedName>
    <definedName name="Year1gsdol">#REF!</definedName>
    <definedName name="Year1idircmnt01">#REF!</definedName>
    <definedName name="Year1idirdol01">#REF!</definedName>
    <definedName name="Year1idirname01">#REF!</definedName>
    <definedName name="Year1idirrate01">#REF!</definedName>
    <definedName name="Year1macmt">#REF!</definedName>
    <definedName name="Year1madol">#REF!</definedName>
    <definedName name="Year1odcmt">#REF!</definedName>
    <definedName name="Year1oddol">#REF!</definedName>
    <definedName name="Year1odtcmt">#REF!</definedName>
    <definedName name="Year1opaca">#REF!</definedName>
    <definedName name="Year1opcal">#REF!</definedName>
    <definedName name="Year1opcmt">#REF!</definedName>
    <definedName name="Year1opcnt">#REF!</definedName>
    <definedName name="Year1opdol">#REF!</definedName>
    <definedName name="Year1opsum">#REF!</definedName>
    <definedName name="Year1orgdte">#REF!</definedName>
    <definedName name="Year1orgnme">#REF!</definedName>
    <definedName name="Year1otcmt">#REF!</definedName>
    <definedName name="Year1otcnt">#REF!</definedName>
    <definedName name="Year1otdol">#REF!</definedName>
    <definedName name="Year1othcmt">#REF!</definedName>
    <definedName name="Year1othdol">#REF!</definedName>
    <definedName name="Year1pdaca">#REF!</definedName>
    <definedName name="Year1pdcal">#REF!</definedName>
    <definedName name="Year1pdcmt">#REF!</definedName>
    <definedName name="Year1pdcnt">#REF!</definedName>
    <definedName name="Year1pddol">#REF!</definedName>
    <definedName name="Year1pdsum">#REF!</definedName>
    <definedName name="Year1PIDOL01">#REF!</definedName>
    <definedName name="Year1PIDOL02">#REF!</definedName>
    <definedName name="Year1PIDOL03">#REF!</definedName>
    <definedName name="Year1PIDOL04">#REF!</definedName>
    <definedName name="Year1PIDOL05">#REF!</definedName>
    <definedName name="Year1PIFNAME01">#REF!</definedName>
    <definedName name="Year1PIFNAME02">#REF!</definedName>
    <definedName name="Year1PIFNAME03">#REF!</definedName>
    <definedName name="Year1PIFNAME04">#REF!</definedName>
    <definedName name="Year1PIFNAME05">#REF!</definedName>
    <definedName name="Year1PILNAME01">#REF!</definedName>
    <definedName name="Year1PILNAME02">#REF!</definedName>
    <definedName name="Year1PILNAME03">#REF!</definedName>
    <definedName name="Year1PILNAME04">#REF!</definedName>
    <definedName name="Year1PILNAME05">#REF!</definedName>
    <definedName name="Year1PIMNAME01">#REF!</definedName>
    <definedName name="Year1PIMNAME02">#REF!</definedName>
    <definedName name="Year1PIMNAME03">#REF!</definedName>
    <definedName name="Year1PIMNAME04">#REF!</definedName>
    <definedName name="Year1PIMNAME05">#REF!</definedName>
    <definedName name="Year1PITITLE01">#REF!</definedName>
    <definedName name="Year1PITITLE02">#REF!</definedName>
    <definedName name="Year1PITITLE03">#REF!</definedName>
    <definedName name="Year1PITITLE04">#REF!</definedName>
    <definedName name="Year1PITITLE05">#REF!</definedName>
    <definedName name="Year1pucmt">#REF!</definedName>
    <definedName name="Year1pudol">#REF!</definedName>
    <definedName name="Year1rsdol">#REF!</definedName>
    <definedName name="Year1rsdol_real">#REF!</definedName>
    <definedName name="Year1sccmt">#REF!</definedName>
    <definedName name="Year1sccnt">#REF!</definedName>
    <definedName name="Year1scdol">#REF!</definedName>
    <definedName name="Year1sigdte">#REF!</definedName>
    <definedName name="Year1signme">#REF!</definedName>
    <definedName name="Year1stcmt">#REF!</definedName>
    <definedName name="Year1stdol">#REF!</definedName>
    <definedName name="Year1subcmt">#REF!</definedName>
    <definedName name="Year1subdol">#REF!</definedName>
    <definedName name="Year1sucmt">#REF!</definedName>
    <definedName name="Year1sudol">#REF!</definedName>
    <definedName name="Year1SUMR01">#REF!</definedName>
    <definedName name="Year1SUMR02">#REF!</definedName>
    <definedName name="Year1SUMR03">#REF!</definedName>
    <definedName name="Year1SUMR04">#REF!</definedName>
    <definedName name="Year1SUMR05">#REF!</definedName>
    <definedName name="Year1tpcnt">#REF!</definedName>
    <definedName name="Year1trcmt">#REF!</definedName>
    <definedName name="Year1trdol">#REF!</definedName>
    <definedName name="Year1tscmt">#REF!</definedName>
    <definedName name="Year1tsfcmt">#REF!</definedName>
    <definedName name="Year1ugcmt">#REF!</definedName>
    <definedName name="Year1ugcnt">#REF!</definedName>
    <definedName name="Year1ugd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12" i="25" l="1"/>
  <c r="AB112" i="25"/>
  <c r="V112" i="25"/>
  <c r="P112" i="25"/>
  <c r="AH112" i="26"/>
  <c r="AB112" i="26"/>
  <c r="V112" i="26"/>
  <c r="P112" i="26"/>
  <c r="AH112" i="24"/>
  <c r="AB112" i="24"/>
  <c r="V112" i="24"/>
  <c r="P112" i="24"/>
  <c r="AH112" i="22"/>
  <c r="AB112" i="22"/>
  <c r="V112" i="22"/>
  <c r="P112" i="22"/>
  <c r="AH112" i="6"/>
  <c r="AB112" i="6"/>
  <c r="V112" i="6"/>
  <c r="P112" i="6"/>
  <c r="AD35" i="6"/>
  <c r="AD30" i="22" l="1"/>
  <c r="N132" i="6"/>
  <c r="M132" i="6"/>
  <c r="L132" i="6"/>
  <c r="K132" i="6"/>
  <c r="J132" i="6"/>
  <c r="O131" i="6"/>
  <c r="O130" i="6"/>
  <c r="O129" i="6"/>
  <c r="O123" i="6"/>
  <c r="O124" i="6"/>
  <c r="O125" i="6"/>
  <c r="O122" i="6"/>
  <c r="K125" i="6"/>
  <c r="L125" i="6"/>
  <c r="M125" i="6"/>
  <c r="N125" i="6"/>
  <c r="J125" i="6"/>
  <c r="B4" i="18"/>
  <c r="J83" i="26"/>
  <c r="E5" i="38"/>
  <c r="D11" i="38" s="1"/>
  <c r="M29" i="39"/>
  <c r="N29" i="39" s="1"/>
  <c r="J29" i="39"/>
  <c r="K29" i="39" s="1"/>
  <c r="H29" i="39"/>
  <c r="G29" i="39"/>
  <c r="D29" i="39"/>
  <c r="E29" i="39" s="1"/>
  <c r="B29" i="39"/>
  <c r="M18" i="39"/>
  <c r="N18" i="39" s="1"/>
  <c r="J18" i="39"/>
  <c r="K18" i="39" s="1"/>
  <c r="H18" i="39"/>
  <c r="G18" i="39"/>
  <c r="D18" i="39"/>
  <c r="E18" i="39" s="1"/>
  <c r="B18" i="39"/>
  <c r="N53" i="38"/>
  <c r="M53" i="38"/>
  <c r="O53" i="38" s="1"/>
  <c r="K53" i="38"/>
  <c r="I53" i="38"/>
  <c r="G53" i="38"/>
  <c r="E53" i="38"/>
  <c r="N52" i="38"/>
  <c r="M52" i="38"/>
  <c r="K52" i="38"/>
  <c r="O52" i="38" s="1"/>
  <c r="I52" i="38"/>
  <c r="G52" i="38"/>
  <c r="E52" i="38"/>
  <c r="N51" i="38"/>
  <c r="M51" i="38"/>
  <c r="K51" i="38"/>
  <c r="I51" i="38"/>
  <c r="G51" i="38"/>
  <c r="E51" i="38"/>
  <c r="O51" i="38" s="1"/>
  <c r="N50" i="38"/>
  <c r="M50" i="38"/>
  <c r="K50" i="38"/>
  <c r="I50" i="38"/>
  <c r="G50" i="38"/>
  <c r="E50" i="38"/>
  <c r="O50" i="38" s="1"/>
  <c r="N49" i="38"/>
  <c r="M49" i="38"/>
  <c r="K49" i="38"/>
  <c r="I49" i="38"/>
  <c r="G49" i="38"/>
  <c r="E49" i="38"/>
  <c r="O49" i="38" s="1"/>
  <c r="N48" i="38"/>
  <c r="M48" i="38"/>
  <c r="K48" i="38"/>
  <c r="I48" i="38"/>
  <c r="G48" i="38"/>
  <c r="E48" i="38"/>
  <c r="O48" i="38" s="1"/>
  <c r="O47" i="38"/>
  <c r="N47" i="38"/>
  <c r="M47" i="38"/>
  <c r="K47" i="38"/>
  <c r="I47" i="38"/>
  <c r="G47" i="38"/>
  <c r="E47" i="38"/>
  <c r="O46" i="38"/>
  <c r="N46" i="38"/>
  <c r="M46" i="38"/>
  <c r="K46" i="38"/>
  <c r="I46" i="38"/>
  <c r="G46" i="38"/>
  <c r="E46" i="38"/>
  <c r="D54" i="38" s="1"/>
  <c r="N45" i="38"/>
  <c r="M45" i="38"/>
  <c r="L54" i="38" s="1"/>
  <c r="K45" i="38"/>
  <c r="J54" i="38" s="1"/>
  <c r="I45" i="38"/>
  <c r="H54" i="38" s="1"/>
  <c r="G45" i="38"/>
  <c r="F54" i="38" s="1"/>
  <c r="E45" i="38"/>
  <c r="J41" i="38"/>
  <c r="H41" i="38"/>
  <c r="N40" i="38"/>
  <c r="M40" i="38"/>
  <c r="K40" i="38"/>
  <c r="I40" i="38"/>
  <c r="G40" i="38"/>
  <c r="E40" i="38"/>
  <c r="O40" i="38" s="1"/>
  <c r="N39" i="38"/>
  <c r="M39" i="38"/>
  <c r="K39" i="38"/>
  <c r="I39" i="38"/>
  <c r="G39" i="38"/>
  <c r="E39" i="38"/>
  <c r="O39" i="38" s="1"/>
  <c r="N38" i="38"/>
  <c r="M38" i="38"/>
  <c r="K38" i="38"/>
  <c r="I38" i="38"/>
  <c r="G38" i="38"/>
  <c r="E38" i="38"/>
  <c r="O38" i="38" s="1"/>
  <c r="O37" i="38"/>
  <c r="N37" i="38"/>
  <c r="M37" i="38"/>
  <c r="K37" i="38"/>
  <c r="I37" i="38"/>
  <c r="G37" i="38"/>
  <c r="E37" i="38"/>
  <c r="O36" i="38"/>
  <c r="N36" i="38"/>
  <c r="M36" i="38"/>
  <c r="K36" i="38"/>
  <c r="I36" i="38"/>
  <c r="G36" i="38"/>
  <c r="E36" i="38"/>
  <c r="N35" i="38"/>
  <c r="M35" i="38"/>
  <c r="O35" i="38" s="1"/>
  <c r="K35" i="38"/>
  <c r="I35" i="38"/>
  <c r="G35" i="38"/>
  <c r="F41" i="38" s="1"/>
  <c r="E35" i="38"/>
  <c r="D41" i="38" s="1"/>
  <c r="J31" i="38"/>
  <c r="H31" i="38"/>
  <c r="N30" i="38"/>
  <c r="M30" i="38"/>
  <c r="K30" i="38"/>
  <c r="I30" i="38"/>
  <c r="G30" i="38"/>
  <c r="E30" i="38"/>
  <c r="O30" i="38" s="1"/>
  <c r="N29" i="38"/>
  <c r="M29" i="38"/>
  <c r="K29" i="38"/>
  <c r="I29" i="38"/>
  <c r="G29" i="38"/>
  <c r="E29" i="38"/>
  <c r="O29" i="38" s="1"/>
  <c r="N28" i="38"/>
  <c r="M28" i="38"/>
  <c r="K28" i="38"/>
  <c r="I28" i="38"/>
  <c r="G28" i="38"/>
  <c r="E28" i="38"/>
  <c r="O28" i="38" s="1"/>
  <c r="O27" i="38"/>
  <c r="N27" i="38"/>
  <c r="M27" i="38"/>
  <c r="K27" i="38"/>
  <c r="I27" i="38"/>
  <c r="G27" i="38"/>
  <c r="E27" i="38"/>
  <c r="O26" i="38"/>
  <c r="N26" i="38"/>
  <c r="M26" i="38"/>
  <c r="K26" i="38"/>
  <c r="I26" i="38"/>
  <c r="G26" i="38"/>
  <c r="E26" i="38"/>
  <c r="N25" i="38"/>
  <c r="M25" i="38"/>
  <c r="L31" i="38" s="1"/>
  <c r="K25" i="38"/>
  <c r="I25" i="38"/>
  <c r="G25" i="38"/>
  <c r="F31" i="38" s="1"/>
  <c r="E25" i="38"/>
  <c r="D31" i="38" s="1"/>
  <c r="J21" i="38"/>
  <c r="H21" i="38"/>
  <c r="N20" i="38"/>
  <c r="M20" i="38"/>
  <c r="K20" i="38"/>
  <c r="I20" i="38"/>
  <c r="G20" i="38"/>
  <c r="E20" i="38"/>
  <c r="O20" i="38" s="1"/>
  <c r="N19" i="38"/>
  <c r="M19" i="38"/>
  <c r="K19" i="38"/>
  <c r="I19" i="38"/>
  <c r="G19" i="38"/>
  <c r="E19" i="38"/>
  <c r="O19" i="38" s="1"/>
  <c r="N18" i="38"/>
  <c r="M18" i="38"/>
  <c r="K18" i="38"/>
  <c r="I18" i="38"/>
  <c r="G18" i="38"/>
  <c r="E18" i="38"/>
  <c r="O18" i="38" s="1"/>
  <c r="O17" i="38"/>
  <c r="N17" i="38"/>
  <c r="M17" i="38"/>
  <c r="K17" i="38"/>
  <c r="I17" i="38"/>
  <c r="G17" i="38"/>
  <c r="E17" i="38"/>
  <c r="O16" i="38"/>
  <c r="N16" i="38"/>
  <c r="M16" i="38"/>
  <c r="K16" i="38"/>
  <c r="I16" i="38"/>
  <c r="G16" i="38"/>
  <c r="E16" i="38"/>
  <c r="N15" i="38"/>
  <c r="M15" i="38"/>
  <c r="L21" i="38" s="1"/>
  <c r="K15" i="38"/>
  <c r="I15" i="38"/>
  <c r="G15" i="38"/>
  <c r="F21" i="38" s="1"/>
  <c r="E15" i="38"/>
  <c r="D21" i="38" s="1"/>
  <c r="J11" i="38"/>
  <c r="H11" i="38"/>
  <c r="N10" i="38"/>
  <c r="M10" i="38"/>
  <c r="K10" i="38"/>
  <c r="I10" i="38"/>
  <c r="G10" i="38"/>
  <c r="E10" i="38"/>
  <c r="O10" i="38" s="1"/>
  <c r="N9" i="38"/>
  <c r="M9" i="38"/>
  <c r="K9" i="38"/>
  <c r="I9" i="38"/>
  <c r="G9" i="38"/>
  <c r="E9" i="38"/>
  <c r="O9" i="38" s="1"/>
  <c r="N8" i="38"/>
  <c r="M8" i="38"/>
  <c r="K8" i="38"/>
  <c r="I8" i="38"/>
  <c r="G8" i="38"/>
  <c r="E8" i="38"/>
  <c r="O8" i="38" s="1"/>
  <c r="O7" i="38"/>
  <c r="N7" i="38"/>
  <c r="M7" i="38"/>
  <c r="K7" i="38"/>
  <c r="I7" i="38"/>
  <c r="G7" i="38"/>
  <c r="E7" i="38"/>
  <c r="O6" i="38"/>
  <c r="N6" i="38"/>
  <c r="M6" i="38"/>
  <c r="K6" i="38"/>
  <c r="I6" i="38"/>
  <c r="G6" i="38"/>
  <c r="E6" i="38"/>
  <c r="N5" i="38"/>
  <c r="M5" i="38"/>
  <c r="L11" i="38" s="1"/>
  <c r="K5" i="38"/>
  <c r="I5" i="38"/>
  <c r="G5" i="38"/>
  <c r="F11" i="38" s="1"/>
  <c r="G57" i="38" s="1"/>
  <c r="O14" i="36"/>
  <c r="N14" i="36"/>
  <c r="M14" i="36"/>
  <c r="K14" i="36"/>
  <c r="I14" i="36"/>
  <c r="G14" i="36"/>
  <c r="E14" i="36"/>
  <c r="N13" i="36"/>
  <c r="M13" i="36"/>
  <c r="O13" i="36" s="1"/>
  <c r="K13" i="36"/>
  <c r="I13" i="36"/>
  <c r="G13" i="36"/>
  <c r="E13" i="36"/>
  <c r="N12" i="36"/>
  <c r="M12" i="36"/>
  <c r="K12" i="36"/>
  <c r="O12" i="36" s="1"/>
  <c r="I12" i="36"/>
  <c r="G12" i="36"/>
  <c r="E12" i="36"/>
  <c r="N11" i="36"/>
  <c r="M11" i="36"/>
  <c r="K11" i="36"/>
  <c r="I11" i="36"/>
  <c r="G11" i="36"/>
  <c r="E11" i="36"/>
  <c r="O11" i="36" s="1"/>
  <c r="N10" i="36"/>
  <c r="M10" i="36"/>
  <c r="K10" i="36"/>
  <c r="I10" i="36"/>
  <c r="G10" i="36"/>
  <c r="O10" i="36" s="1"/>
  <c r="E10" i="36"/>
  <c r="N9" i="36"/>
  <c r="M9" i="36"/>
  <c r="K9" i="36"/>
  <c r="I9" i="36"/>
  <c r="G9" i="36"/>
  <c r="E9" i="36"/>
  <c r="O9" i="36" s="1"/>
  <c r="N8" i="36"/>
  <c r="M8" i="36"/>
  <c r="K8" i="36"/>
  <c r="I8" i="36"/>
  <c r="G8" i="36"/>
  <c r="E8" i="36"/>
  <c r="O8" i="36" s="1"/>
  <c r="O7" i="36"/>
  <c r="N7" i="36"/>
  <c r="M7" i="36"/>
  <c r="K7" i="36"/>
  <c r="I7" i="36"/>
  <c r="G7" i="36"/>
  <c r="G17" i="36" s="1"/>
  <c r="E7" i="36"/>
  <c r="E17" i="36" s="1"/>
  <c r="O6" i="36"/>
  <c r="N6" i="36"/>
  <c r="M6" i="36"/>
  <c r="M17" i="36" s="1"/>
  <c r="K6" i="36"/>
  <c r="K17" i="36" s="1"/>
  <c r="I6" i="36"/>
  <c r="I17" i="36" s="1"/>
  <c r="G6" i="36"/>
  <c r="E6" i="36"/>
  <c r="J46" i="37"/>
  <c r="I46" i="37"/>
  <c r="H46" i="37"/>
  <c r="G46" i="37"/>
  <c r="F46" i="37"/>
  <c r="K46" i="37" s="1"/>
  <c r="M46" i="37" s="1"/>
  <c r="J42" i="37"/>
  <c r="I42" i="37"/>
  <c r="H42" i="37"/>
  <c r="G42" i="37"/>
  <c r="F42" i="37"/>
  <c r="K42" i="37" s="1"/>
  <c r="J41" i="37"/>
  <c r="I41" i="37"/>
  <c r="H41" i="37"/>
  <c r="G41" i="37"/>
  <c r="F41" i="37"/>
  <c r="K41" i="37" s="1"/>
  <c r="J40" i="37"/>
  <c r="J48" i="37" s="1"/>
  <c r="I40" i="37"/>
  <c r="H40" i="37"/>
  <c r="G40" i="37"/>
  <c r="F40" i="37"/>
  <c r="K40" i="37" s="1"/>
  <c r="J39" i="37"/>
  <c r="I39" i="37"/>
  <c r="H39" i="37"/>
  <c r="G39" i="37"/>
  <c r="F39" i="37"/>
  <c r="K39" i="37" s="1"/>
  <c r="K38" i="37"/>
  <c r="J34" i="37"/>
  <c r="I34" i="37"/>
  <c r="H34" i="37"/>
  <c r="G34" i="37"/>
  <c r="K34" i="37" s="1"/>
  <c r="F34" i="37"/>
  <c r="J33" i="37"/>
  <c r="I33" i="37"/>
  <c r="H33" i="37"/>
  <c r="G33" i="37"/>
  <c r="F33" i="37"/>
  <c r="K33" i="37" s="1"/>
  <c r="K32" i="37"/>
  <c r="J32" i="37"/>
  <c r="I32" i="37"/>
  <c r="H32" i="37"/>
  <c r="G32" i="37"/>
  <c r="F32" i="37"/>
  <c r="J31" i="37"/>
  <c r="I31" i="37"/>
  <c r="I47" i="37" s="1"/>
  <c r="H31" i="37"/>
  <c r="G31" i="37"/>
  <c r="F31" i="37"/>
  <c r="K31" i="37" s="1"/>
  <c r="K30" i="37"/>
  <c r="J26" i="37"/>
  <c r="I26" i="37"/>
  <c r="H26" i="37"/>
  <c r="K26" i="37" s="1"/>
  <c r="G26" i="37"/>
  <c r="F26" i="37"/>
  <c r="J25" i="37"/>
  <c r="I25" i="37"/>
  <c r="H25" i="37"/>
  <c r="G25" i="37"/>
  <c r="F25" i="37"/>
  <c r="K25" i="37" s="1"/>
  <c r="J24" i="37"/>
  <c r="I24" i="37"/>
  <c r="H24" i="37"/>
  <c r="G24" i="37"/>
  <c r="F24" i="37"/>
  <c r="K24" i="37" s="1"/>
  <c r="J23" i="37"/>
  <c r="I23" i="37"/>
  <c r="H23" i="37"/>
  <c r="G23" i="37"/>
  <c r="F23" i="37"/>
  <c r="K23" i="37" s="1"/>
  <c r="K22" i="37"/>
  <c r="J18" i="37"/>
  <c r="I18" i="37"/>
  <c r="H18" i="37"/>
  <c r="G18" i="37"/>
  <c r="F18" i="37"/>
  <c r="K18" i="37" s="1"/>
  <c r="J17" i="37"/>
  <c r="I17" i="37"/>
  <c r="H17" i="37"/>
  <c r="G17" i="37"/>
  <c r="K17" i="37" s="1"/>
  <c r="F17" i="37"/>
  <c r="J16" i="37"/>
  <c r="I16" i="37"/>
  <c r="H16" i="37"/>
  <c r="G16" i="37"/>
  <c r="F16" i="37"/>
  <c r="K16" i="37" s="1"/>
  <c r="K15" i="37"/>
  <c r="J15" i="37"/>
  <c r="I15" i="37"/>
  <c r="H15" i="37"/>
  <c r="G15" i="37"/>
  <c r="F15" i="37"/>
  <c r="K14" i="37"/>
  <c r="J10" i="37"/>
  <c r="J50" i="37" s="1"/>
  <c r="I10" i="37"/>
  <c r="I50" i="37" s="1"/>
  <c r="H10" i="37"/>
  <c r="H50" i="37" s="1"/>
  <c r="G10" i="37"/>
  <c r="G50" i="37" s="1"/>
  <c r="F10" i="37"/>
  <c r="F50" i="37" s="1"/>
  <c r="K50" i="37" s="1"/>
  <c r="J9" i="37"/>
  <c r="J49" i="37" s="1"/>
  <c r="I9" i="37"/>
  <c r="I49" i="37" s="1"/>
  <c r="H9" i="37"/>
  <c r="H49" i="37" s="1"/>
  <c r="G9" i="37"/>
  <c r="G49" i="37" s="1"/>
  <c r="F9" i="37"/>
  <c r="F49" i="37" s="1"/>
  <c r="K49" i="37" s="1"/>
  <c r="J8" i="37"/>
  <c r="I8" i="37"/>
  <c r="I48" i="37" s="1"/>
  <c r="H8" i="37"/>
  <c r="H48" i="37" s="1"/>
  <c r="G8" i="37"/>
  <c r="G48" i="37" s="1"/>
  <c r="F8" i="37"/>
  <c r="K8" i="37" s="1"/>
  <c r="J7" i="37"/>
  <c r="J47" i="37" s="1"/>
  <c r="I7" i="37"/>
  <c r="H7" i="37"/>
  <c r="H47" i="37" s="1"/>
  <c r="G7" i="37"/>
  <c r="G47" i="37" s="1"/>
  <c r="F7" i="37"/>
  <c r="K7" i="37" s="1"/>
  <c r="K6" i="37"/>
  <c r="O32" i="34"/>
  <c r="N32" i="34"/>
  <c r="M32" i="34"/>
  <c r="K32" i="34"/>
  <c r="I32" i="34"/>
  <c r="G32" i="34"/>
  <c r="E32" i="34"/>
  <c r="O31" i="34"/>
  <c r="N31" i="34"/>
  <c r="M31" i="34"/>
  <c r="K31" i="34"/>
  <c r="I31" i="34"/>
  <c r="G31" i="34"/>
  <c r="E31" i="34"/>
  <c r="N30" i="34"/>
  <c r="M30" i="34"/>
  <c r="K30" i="34"/>
  <c r="I30" i="34"/>
  <c r="O30" i="34" s="1"/>
  <c r="G30" i="34"/>
  <c r="E30" i="34"/>
  <c r="N29" i="34"/>
  <c r="M29" i="34"/>
  <c r="K29" i="34"/>
  <c r="I29" i="34"/>
  <c r="G29" i="34"/>
  <c r="E29" i="34"/>
  <c r="O29" i="34" s="1"/>
  <c r="N28" i="34"/>
  <c r="M28" i="34"/>
  <c r="K28" i="34"/>
  <c r="I28" i="34"/>
  <c r="G28" i="34"/>
  <c r="E28" i="34"/>
  <c r="O28" i="34" s="1"/>
  <c r="N27" i="34"/>
  <c r="M27" i="34"/>
  <c r="K27" i="34"/>
  <c r="I27" i="34"/>
  <c r="G27" i="34"/>
  <c r="O27" i="34" s="1"/>
  <c r="E27" i="34"/>
  <c r="N26" i="34"/>
  <c r="M26" i="34"/>
  <c r="K26" i="34"/>
  <c r="I26" i="34"/>
  <c r="G26" i="34"/>
  <c r="E26" i="34"/>
  <c r="O26" i="34" s="1"/>
  <c r="N25" i="34"/>
  <c r="M25" i="34"/>
  <c r="K25" i="34"/>
  <c r="I25" i="34"/>
  <c r="G25" i="34"/>
  <c r="E25" i="34"/>
  <c r="O25" i="34" s="1"/>
  <c r="O24" i="34"/>
  <c r="N24" i="34"/>
  <c r="M24" i="34"/>
  <c r="K24" i="34"/>
  <c r="I24" i="34"/>
  <c r="G24" i="34"/>
  <c r="E24" i="34"/>
  <c r="O23" i="34"/>
  <c r="N23" i="34"/>
  <c r="M23" i="34"/>
  <c r="K23" i="34"/>
  <c r="I23" i="34"/>
  <c r="G23" i="34"/>
  <c r="E23" i="34"/>
  <c r="N22" i="34"/>
  <c r="M22" i="34"/>
  <c r="K22" i="34"/>
  <c r="I22" i="34"/>
  <c r="O22" i="34" s="1"/>
  <c r="G22" i="34"/>
  <c r="E22" i="34"/>
  <c r="N21" i="34"/>
  <c r="M21" i="34"/>
  <c r="K21" i="34"/>
  <c r="I21" i="34"/>
  <c r="G21" i="34"/>
  <c r="E21" i="34"/>
  <c r="O21" i="34" s="1"/>
  <c r="N20" i="34"/>
  <c r="M20" i="34"/>
  <c r="K20" i="34"/>
  <c r="I20" i="34"/>
  <c r="G20" i="34"/>
  <c r="E20" i="34"/>
  <c r="O20" i="34" s="1"/>
  <c r="N19" i="34"/>
  <c r="M19" i="34"/>
  <c r="K19" i="34"/>
  <c r="I19" i="34"/>
  <c r="G19" i="34"/>
  <c r="O19" i="34" s="1"/>
  <c r="E19" i="34"/>
  <c r="N18" i="34"/>
  <c r="M18" i="34"/>
  <c r="K18" i="34"/>
  <c r="I18" i="34"/>
  <c r="G18" i="34"/>
  <c r="E18" i="34"/>
  <c r="O18" i="34" s="1"/>
  <c r="N17" i="34"/>
  <c r="M17" i="34"/>
  <c r="K17" i="34"/>
  <c r="I17" i="34"/>
  <c r="G17" i="34"/>
  <c r="E17" i="34"/>
  <c r="O17" i="34" s="1"/>
  <c r="O16" i="34"/>
  <c r="N16" i="34"/>
  <c r="M16" i="34"/>
  <c r="K16" i="34"/>
  <c r="I16" i="34"/>
  <c r="G16" i="34"/>
  <c r="E16" i="34"/>
  <c r="O15" i="34"/>
  <c r="N15" i="34"/>
  <c r="M15" i="34"/>
  <c r="K15" i="34"/>
  <c r="I15" i="34"/>
  <c r="G15" i="34"/>
  <c r="E15" i="34"/>
  <c r="N14" i="34"/>
  <c r="M14" i="34"/>
  <c r="K14" i="34"/>
  <c r="I14" i="34"/>
  <c r="O14" i="34" s="1"/>
  <c r="G14" i="34"/>
  <c r="E14" i="34"/>
  <c r="N13" i="34"/>
  <c r="M13" i="34"/>
  <c r="K13" i="34"/>
  <c r="I13" i="34"/>
  <c r="G13" i="34"/>
  <c r="E13" i="34"/>
  <c r="O13" i="34" s="1"/>
  <c r="N12" i="34"/>
  <c r="M12" i="34"/>
  <c r="K12" i="34"/>
  <c r="I12" i="34"/>
  <c r="G12" i="34"/>
  <c r="E12" i="34"/>
  <c r="O12" i="34" s="1"/>
  <c r="N11" i="34"/>
  <c r="M11" i="34"/>
  <c r="K11" i="34"/>
  <c r="I11" i="34"/>
  <c r="G11" i="34"/>
  <c r="O11" i="34" s="1"/>
  <c r="E11" i="34"/>
  <c r="N10" i="34"/>
  <c r="M10" i="34"/>
  <c r="K10" i="34"/>
  <c r="I10" i="34"/>
  <c r="G10" i="34"/>
  <c r="E10" i="34"/>
  <c r="O10" i="34" s="1"/>
  <c r="N9" i="34"/>
  <c r="M9" i="34"/>
  <c r="K9" i="34"/>
  <c r="I9" i="34"/>
  <c r="G9" i="34"/>
  <c r="E9" i="34"/>
  <c r="O9" i="34" s="1"/>
  <c r="O8" i="34"/>
  <c r="N8" i="34"/>
  <c r="M8" i="34"/>
  <c r="K8" i="34"/>
  <c r="I8" i="34"/>
  <c r="G8" i="34"/>
  <c r="E8" i="34"/>
  <c r="O7" i="34"/>
  <c r="N7" i="34"/>
  <c r="M7" i="34"/>
  <c r="K7" i="34"/>
  <c r="I7" i="34"/>
  <c r="G7" i="34"/>
  <c r="E7" i="34"/>
  <c r="N6" i="34"/>
  <c r="M6" i="34"/>
  <c r="K6" i="34"/>
  <c r="I6" i="34"/>
  <c r="O6" i="34" s="1"/>
  <c r="G6" i="34"/>
  <c r="E6" i="34"/>
  <c r="N5" i="34"/>
  <c r="M5" i="34"/>
  <c r="M35" i="34" s="1"/>
  <c r="K5" i="34"/>
  <c r="K35" i="34" s="1"/>
  <c r="I5" i="34"/>
  <c r="G5" i="34"/>
  <c r="G35" i="34" s="1"/>
  <c r="E5" i="34"/>
  <c r="O5" i="34" s="1"/>
  <c r="N6" i="32"/>
  <c r="V20" i="32"/>
  <c r="T20" i="32"/>
  <c r="R20" i="32"/>
  <c r="P20" i="32"/>
  <c r="N20" i="32"/>
  <c r="V19" i="32"/>
  <c r="T19" i="32"/>
  <c r="R19" i="32"/>
  <c r="P19" i="32"/>
  <c r="N19" i="32"/>
  <c r="V18" i="32"/>
  <c r="T18" i="32"/>
  <c r="R18" i="32"/>
  <c r="P18" i="32"/>
  <c r="N18" i="32"/>
  <c r="V17" i="32"/>
  <c r="T17" i="32"/>
  <c r="R17" i="32"/>
  <c r="R21" i="32" s="1"/>
  <c r="P17" i="32"/>
  <c r="N17" i="32"/>
  <c r="V16" i="32"/>
  <c r="T16" i="32"/>
  <c r="R16" i="32"/>
  <c r="P16" i="32"/>
  <c r="N16" i="32"/>
  <c r="U11" i="32"/>
  <c r="S11" i="32"/>
  <c r="Q11" i="32"/>
  <c r="O11" i="32"/>
  <c r="M11" i="32"/>
  <c r="V10" i="32"/>
  <c r="T10" i="32"/>
  <c r="R10" i="32"/>
  <c r="P10" i="32"/>
  <c r="N10" i="32"/>
  <c r="V9" i="32"/>
  <c r="T9" i="32"/>
  <c r="R9" i="32"/>
  <c r="P9" i="32"/>
  <c r="N9" i="32"/>
  <c r="V8" i="32"/>
  <c r="T8" i="32"/>
  <c r="R8" i="32"/>
  <c r="P8" i="32"/>
  <c r="N8" i="32"/>
  <c r="V7" i="32"/>
  <c r="T7" i="32"/>
  <c r="R7" i="32"/>
  <c r="P7" i="32"/>
  <c r="N7" i="32"/>
  <c r="V6" i="32"/>
  <c r="T6" i="32"/>
  <c r="R6" i="32"/>
  <c r="P6" i="32"/>
  <c r="O132" i="6" l="1"/>
  <c r="N21" i="32"/>
  <c r="P21" i="32"/>
  <c r="T21" i="32"/>
  <c r="V21" i="32"/>
  <c r="P11" i="32"/>
  <c r="P24" i="32" s="1"/>
  <c r="N11" i="32"/>
  <c r="N24" i="32" s="1"/>
  <c r="T11" i="32"/>
  <c r="T24" i="32" s="1"/>
  <c r="R11" i="32"/>
  <c r="R24" i="32" s="1"/>
  <c r="V11" i="32"/>
  <c r="I35" i="34"/>
  <c r="N41" i="38"/>
  <c r="E57" i="38"/>
  <c r="I57" i="38"/>
  <c r="K57" i="38"/>
  <c r="L41" i="38"/>
  <c r="M57" i="38" s="1"/>
  <c r="O15" i="38"/>
  <c r="N21" i="38" s="1"/>
  <c r="O25" i="38"/>
  <c r="N31" i="38" s="1"/>
  <c r="O45" i="38"/>
  <c r="N54" i="38" s="1"/>
  <c r="O5" i="38"/>
  <c r="N11" i="38" s="1"/>
  <c r="O17" i="36"/>
  <c r="G51" i="37"/>
  <c r="H51" i="37"/>
  <c r="I51" i="37"/>
  <c r="J51" i="37"/>
  <c r="K10" i="37"/>
  <c r="M50" i="37" s="1"/>
  <c r="K9" i="37"/>
  <c r="M49" i="37" s="1"/>
  <c r="F48" i="37"/>
  <c r="K48" i="37" s="1"/>
  <c r="M48" i="37" s="1"/>
  <c r="F47" i="37"/>
  <c r="O35" i="34"/>
  <c r="E35" i="34"/>
  <c r="V24" i="32" l="1"/>
  <c r="O57" i="38"/>
  <c r="P57" i="38" s="1"/>
  <c r="K47" i="37"/>
  <c r="F51" i="37"/>
  <c r="P35" i="34"/>
  <c r="K51" i="37" l="1"/>
  <c r="M51" i="37" s="1"/>
  <c r="M47" i="37"/>
  <c r="B104" i="18" l="1"/>
  <c r="B103" i="18"/>
  <c r="B102" i="18"/>
  <c r="B101" i="18"/>
  <c r="B100" i="18"/>
  <c r="B99" i="18"/>
  <c r="B98" i="18"/>
  <c r="B89" i="18"/>
  <c r="B95" i="18"/>
  <c r="B94" i="18"/>
  <c r="B93" i="18"/>
  <c r="B92" i="18"/>
  <c r="B91" i="18"/>
  <c r="B90" i="18"/>
  <c r="B80" i="18"/>
  <c r="B86" i="18"/>
  <c r="B85" i="18" l="1"/>
  <c r="B84" i="18"/>
  <c r="B83" i="18"/>
  <c r="B82" i="18"/>
  <c r="B81" i="18"/>
  <c r="B67" i="18"/>
  <c r="G73" i="18"/>
  <c r="G70" i="18"/>
  <c r="F70" i="18"/>
  <c r="C70" i="18"/>
  <c r="B73" i="18"/>
  <c r="B72" i="18"/>
  <c r="B71" i="18"/>
  <c r="B70" i="18"/>
  <c r="B69" i="18"/>
  <c r="B68" i="18"/>
  <c r="B58" i="18"/>
  <c r="G61" i="18"/>
  <c r="F64" i="18"/>
  <c r="F63" i="18"/>
  <c r="D63" i="18"/>
  <c r="D61" i="18"/>
  <c r="D60" i="18"/>
  <c r="B64" i="18"/>
  <c r="B63" i="18"/>
  <c r="B62" i="18"/>
  <c r="B61" i="18"/>
  <c r="B60" i="18"/>
  <c r="B59" i="18"/>
  <c r="B49" i="18"/>
  <c r="H52" i="18"/>
  <c r="G54" i="18"/>
  <c r="E55" i="18"/>
  <c r="E54" i="18"/>
  <c r="E52" i="18"/>
  <c r="B55" i="18"/>
  <c r="B54" i="18"/>
  <c r="B53" i="18"/>
  <c r="B52" i="18"/>
  <c r="B51" i="18"/>
  <c r="B50" i="18"/>
  <c r="B40" i="18"/>
  <c r="H46" i="18"/>
  <c r="G43" i="18"/>
  <c r="E46" i="18"/>
  <c r="D45" i="18"/>
  <c r="C42" i="18"/>
  <c r="B46" i="18"/>
  <c r="B45" i="18"/>
  <c r="B44" i="18"/>
  <c r="B43" i="18"/>
  <c r="B42" i="18"/>
  <c r="B41" i="18"/>
  <c r="B31" i="18"/>
  <c r="H37" i="18"/>
  <c r="F35" i="18"/>
  <c r="F34" i="18"/>
  <c r="E36" i="18"/>
  <c r="C36" i="18"/>
  <c r="B37" i="18"/>
  <c r="B36" i="18"/>
  <c r="B35" i="18"/>
  <c r="B34" i="18"/>
  <c r="B33" i="18"/>
  <c r="B32" i="18"/>
  <c r="B22" i="18"/>
  <c r="B13" i="18"/>
  <c r="B28" i="18"/>
  <c r="B27" i="18"/>
  <c r="B26" i="18"/>
  <c r="B25" i="18"/>
  <c r="B24" i="18"/>
  <c r="B23" i="18"/>
  <c r="H24" i="18"/>
  <c r="G28" i="18"/>
  <c r="G25" i="18"/>
  <c r="F28" i="18"/>
  <c r="E24" i="18"/>
  <c r="C28" i="18"/>
  <c r="C27" i="18"/>
  <c r="H18" i="18"/>
  <c r="G19" i="18"/>
  <c r="F16" i="18"/>
  <c r="D19" i="18"/>
  <c r="C16" i="18"/>
  <c r="B19" i="18"/>
  <c r="B18" i="18"/>
  <c r="B17" i="18"/>
  <c r="B16" i="18"/>
  <c r="B15" i="18"/>
  <c r="B14" i="18"/>
  <c r="B5" i="18"/>
  <c r="B10" i="18"/>
  <c r="B9" i="18"/>
  <c r="B8" i="18"/>
  <c r="B7" i="18"/>
  <c r="B6" i="18"/>
  <c r="AL88" i="27"/>
  <c r="AO104" i="27" s="1"/>
  <c r="AK88" i="27"/>
  <c r="H64" i="18" s="1"/>
  <c r="AF88" i="27"/>
  <c r="AI104" i="27" s="1"/>
  <c r="AE88" i="27"/>
  <c r="G64" i="18" s="1"/>
  <c r="Z88" i="27"/>
  <c r="AC104" i="27" s="1"/>
  <c r="Y88" i="27"/>
  <c r="T88" i="27"/>
  <c r="W104" i="27" s="1"/>
  <c r="S88" i="27"/>
  <c r="E64" i="18" s="1"/>
  <c r="N88" i="27"/>
  <c r="Q104" i="27" s="1"/>
  <c r="M88" i="27"/>
  <c r="D64" i="18" s="1"/>
  <c r="H88" i="27"/>
  <c r="K104" i="27" s="1"/>
  <c r="G88" i="27"/>
  <c r="C64" i="18" s="1"/>
  <c r="AM87" i="27"/>
  <c r="AG87" i="27"/>
  <c r="AA87" i="27"/>
  <c r="U87" i="27"/>
  <c r="O87" i="27"/>
  <c r="I87" i="27"/>
  <c r="J87" i="27" s="1"/>
  <c r="AM86" i="27"/>
  <c r="AG86" i="27"/>
  <c r="AA86" i="27"/>
  <c r="U86" i="27"/>
  <c r="O86" i="27"/>
  <c r="I86" i="27"/>
  <c r="J86" i="27" s="1"/>
  <c r="AM85" i="27"/>
  <c r="AG85" i="27"/>
  <c r="AA85" i="27"/>
  <c r="U85" i="27"/>
  <c r="O85" i="27"/>
  <c r="J85" i="27"/>
  <c r="I85" i="27"/>
  <c r="AM84" i="27"/>
  <c r="AG84" i="27"/>
  <c r="AA84" i="27"/>
  <c r="U84" i="27"/>
  <c r="O84" i="27"/>
  <c r="I84" i="27"/>
  <c r="J84" i="27" s="1"/>
  <c r="AM83" i="27"/>
  <c r="AG83" i="27"/>
  <c r="AG88" i="27" s="1"/>
  <c r="AI89" i="27" s="1"/>
  <c r="AA83" i="27"/>
  <c r="U83" i="27"/>
  <c r="U88" i="27" s="1"/>
  <c r="W89" i="27" s="1"/>
  <c r="P83" i="27"/>
  <c r="O83" i="27"/>
  <c r="I83" i="27"/>
  <c r="J83" i="27" s="1"/>
  <c r="AO79" i="27"/>
  <c r="AI79" i="27"/>
  <c r="G37" i="18" s="1"/>
  <c r="AC79" i="27"/>
  <c r="W79" i="27"/>
  <c r="E37" i="18" s="1"/>
  <c r="Q79" i="27"/>
  <c r="D37" i="18" s="1"/>
  <c r="K79" i="27"/>
  <c r="C37" i="18" s="1"/>
  <c r="AP78" i="27"/>
  <c r="AP77" i="27"/>
  <c r="AP76" i="27"/>
  <c r="AP75" i="27"/>
  <c r="AP74" i="27"/>
  <c r="AP73" i="27"/>
  <c r="AO71" i="27"/>
  <c r="H19" i="18" s="1"/>
  <c r="AI71" i="27"/>
  <c r="AC71" i="27"/>
  <c r="F19" i="18" s="1"/>
  <c r="W71" i="27"/>
  <c r="E19" i="18" s="1"/>
  <c r="Q71" i="27"/>
  <c r="K71" i="27"/>
  <c r="C19" i="18" s="1"/>
  <c r="AP70" i="27"/>
  <c r="AP69" i="27"/>
  <c r="AP68" i="27"/>
  <c r="AO65" i="27"/>
  <c r="H55" i="18" s="1"/>
  <c r="AI65" i="27"/>
  <c r="G55" i="18" s="1"/>
  <c r="AC65" i="27"/>
  <c r="F55" i="18" s="1"/>
  <c r="W65" i="27"/>
  <c r="Q65" i="27"/>
  <c r="D55" i="18" s="1"/>
  <c r="K65" i="27"/>
  <c r="C55" i="18" s="1"/>
  <c r="AP64" i="27"/>
  <c r="AP63" i="27"/>
  <c r="AP62" i="27"/>
  <c r="AP61" i="27"/>
  <c r="AP60" i="27"/>
  <c r="AP59" i="27"/>
  <c r="AP58" i="27"/>
  <c r="AP57" i="27"/>
  <c r="AP56" i="27"/>
  <c r="AP55" i="27"/>
  <c r="AP54" i="27"/>
  <c r="AO52" i="27"/>
  <c r="H28" i="18" s="1"/>
  <c r="AI52" i="27"/>
  <c r="AC52" i="27"/>
  <c r="W52" i="27"/>
  <c r="E28" i="18" s="1"/>
  <c r="Q52" i="27"/>
  <c r="D28" i="18" s="1"/>
  <c r="K52" i="27"/>
  <c r="AP51" i="27"/>
  <c r="AP50" i="27"/>
  <c r="AP49" i="27"/>
  <c r="AO47" i="27"/>
  <c r="AI47" i="27"/>
  <c r="G46" i="18" s="1"/>
  <c r="AC47" i="27"/>
  <c r="F46" i="18" s="1"/>
  <c r="W47" i="27"/>
  <c r="Q47" i="27"/>
  <c r="D46" i="18" s="1"/>
  <c r="K47" i="27"/>
  <c r="C46" i="18" s="1"/>
  <c r="AP46" i="27"/>
  <c r="L42" i="27"/>
  <c r="R42" i="27" s="1"/>
  <c r="I42" i="27"/>
  <c r="K42" i="27" s="1"/>
  <c r="H42" i="27"/>
  <c r="L41" i="27"/>
  <c r="R41" i="27" s="1"/>
  <c r="AJ41" i="27" s="1"/>
  <c r="I41" i="27"/>
  <c r="K41" i="27" s="1"/>
  <c r="H41" i="27"/>
  <c r="L40" i="27"/>
  <c r="R40" i="27" s="1"/>
  <c r="I40" i="27"/>
  <c r="K40" i="27" s="1"/>
  <c r="H40" i="27"/>
  <c r="L39" i="27"/>
  <c r="I39" i="27"/>
  <c r="J39" i="27" s="1"/>
  <c r="K39" i="27" s="1"/>
  <c r="H39" i="27"/>
  <c r="L38" i="27"/>
  <c r="I38" i="27"/>
  <c r="J38" i="27" s="1"/>
  <c r="K38" i="27" s="1"/>
  <c r="H38" i="27"/>
  <c r="L37" i="27"/>
  <c r="R37" i="27" s="1"/>
  <c r="I37" i="27"/>
  <c r="J37" i="27" s="1"/>
  <c r="K37" i="27" s="1"/>
  <c r="H37" i="27"/>
  <c r="L36" i="27"/>
  <c r="R36" i="27" s="1"/>
  <c r="J36" i="27"/>
  <c r="K36" i="27" s="1"/>
  <c r="I36" i="27"/>
  <c r="H36" i="27"/>
  <c r="L35" i="27"/>
  <c r="R35" i="27" s="1"/>
  <c r="X35" i="27" s="1"/>
  <c r="I35" i="27"/>
  <c r="J35" i="27" s="1"/>
  <c r="K35" i="27" s="1"/>
  <c r="H35" i="27"/>
  <c r="X34" i="27"/>
  <c r="L34" i="27"/>
  <c r="R34" i="27" s="1"/>
  <c r="I34" i="27"/>
  <c r="J34" i="27" s="1"/>
  <c r="K34" i="27" s="1"/>
  <c r="H34" i="27"/>
  <c r="L33" i="27"/>
  <c r="I33" i="27"/>
  <c r="J33" i="27" s="1"/>
  <c r="K33" i="27" s="1"/>
  <c r="H33" i="27"/>
  <c r="L32" i="27"/>
  <c r="R32" i="27" s="1"/>
  <c r="I32" i="27"/>
  <c r="J32" i="27" s="1"/>
  <c r="K32" i="27" s="1"/>
  <c r="H32" i="27"/>
  <c r="L31" i="27"/>
  <c r="I31" i="27"/>
  <c r="J31" i="27" s="1"/>
  <c r="K31" i="27" s="1"/>
  <c r="H31" i="27"/>
  <c r="L30" i="27"/>
  <c r="I30" i="27"/>
  <c r="J30" i="27" s="1"/>
  <c r="K30" i="27" s="1"/>
  <c r="H30" i="27"/>
  <c r="L29" i="27"/>
  <c r="R29" i="27" s="1"/>
  <c r="I29" i="27"/>
  <c r="J29" i="27" s="1"/>
  <c r="K29" i="27" s="1"/>
  <c r="H29" i="27"/>
  <c r="L28" i="27"/>
  <c r="R28" i="27" s="1"/>
  <c r="J28" i="27"/>
  <c r="K28" i="27" s="1"/>
  <c r="I28" i="27"/>
  <c r="H28" i="27"/>
  <c r="L27" i="27"/>
  <c r="R27" i="27" s="1"/>
  <c r="I27" i="27"/>
  <c r="J27" i="27" s="1"/>
  <c r="K27" i="27" s="1"/>
  <c r="H27" i="27"/>
  <c r="L26" i="27"/>
  <c r="R26" i="27" s="1"/>
  <c r="X26" i="27" s="1"/>
  <c r="I26" i="27"/>
  <c r="J26" i="27" s="1"/>
  <c r="K26" i="27" s="1"/>
  <c r="H26" i="27"/>
  <c r="L25" i="27"/>
  <c r="R25" i="27" s="1"/>
  <c r="I25" i="27"/>
  <c r="J25" i="27" s="1"/>
  <c r="K25" i="27" s="1"/>
  <c r="H25" i="27"/>
  <c r="L24" i="27"/>
  <c r="R24" i="27" s="1"/>
  <c r="I24" i="27"/>
  <c r="J24" i="27" s="1"/>
  <c r="K24" i="27" s="1"/>
  <c r="H24" i="27"/>
  <c r="AL23" i="27"/>
  <c r="AF23" i="27"/>
  <c r="Z23" i="27"/>
  <c r="T23" i="27"/>
  <c r="P23" i="27"/>
  <c r="O23" i="27"/>
  <c r="N23" i="27"/>
  <c r="L23" i="27"/>
  <c r="R23" i="27" s="1"/>
  <c r="I23" i="27"/>
  <c r="H23" i="27"/>
  <c r="D9" i="27"/>
  <c r="D8" i="27"/>
  <c r="D6" i="27"/>
  <c r="D5" i="27"/>
  <c r="H21" i="27" s="1"/>
  <c r="I21" i="27" s="1"/>
  <c r="D4" i="27"/>
  <c r="K104" i="26"/>
  <c r="AL88" i="26"/>
  <c r="AO104" i="26" s="1"/>
  <c r="AK88" i="26"/>
  <c r="H63" i="18" s="1"/>
  <c r="AF88" i="26"/>
  <c r="AI104" i="26" s="1"/>
  <c r="AE88" i="26"/>
  <c r="G63" i="18" s="1"/>
  <c r="Z88" i="26"/>
  <c r="AC104" i="26" s="1"/>
  <c r="Y88" i="26"/>
  <c r="T88" i="26"/>
  <c r="W104" i="26" s="1"/>
  <c r="S88" i="26"/>
  <c r="E63" i="18" s="1"/>
  <c r="N88" i="26"/>
  <c r="Q104" i="26" s="1"/>
  <c r="M88" i="26"/>
  <c r="H88" i="26"/>
  <c r="C72" i="18" s="1"/>
  <c r="G88" i="26"/>
  <c r="C63" i="18" s="1"/>
  <c r="AM87" i="26"/>
  <c r="AG87" i="26"/>
  <c r="AA87" i="26"/>
  <c r="U87" i="26"/>
  <c r="O87" i="26"/>
  <c r="I87" i="26"/>
  <c r="AM86" i="26"/>
  <c r="AG86" i="26"/>
  <c r="AA86" i="26"/>
  <c r="U86" i="26"/>
  <c r="O86" i="26"/>
  <c r="J86" i="26"/>
  <c r="I86" i="26"/>
  <c r="AP86" i="26" s="1"/>
  <c r="AM85" i="26"/>
  <c r="AG85" i="26"/>
  <c r="AA85" i="26"/>
  <c r="U85" i="26"/>
  <c r="O85" i="26"/>
  <c r="I85" i="26"/>
  <c r="AP85" i="26" s="1"/>
  <c r="AM84" i="26"/>
  <c r="AG84" i="26"/>
  <c r="AA84" i="26"/>
  <c r="U84" i="26"/>
  <c r="O84" i="26"/>
  <c r="I84" i="26"/>
  <c r="AP84" i="26" s="1"/>
  <c r="AM83" i="26"/>
  <c r="AM88" i="26" s="1"/>
  <c r="AO89" i="26" s="1"/>
  <c r="AG83" i="26"/>
  <c r="AA83" i="26"/>
  <c r="AA88" i="26" s="1"/>
  <c r="AC89" i="26" s="1"/>
  <c r="U83" i="26"/>
  <c r="U88" i="26" s="1"/>
  <c r="W89" i="26" s="1"/>
  <c r="O83" i="26"/>
  <c r="I83" i="26"/>
  <c r="AO79" i="26"/>
  <c r="H36" i="18" s="1"/>
  <c r="AI79" i="26"/>
  <c r="G36" i="18" s="1"/>
  <c r="AC79" i="26"/>
  <c r="F36" i="18" s="1"/>
  <c r="W79" i="26"/>
  <c r="Q79" i="26"/>
  <c r="D36" i="18" s="1"/>
  <c r="K79" i="26"/>
  <c r="AP78" i="26"/>
  <c r="AP77" i="26"/>
  <c r="AP76" i="26"/>
  <c r="AP75" i="26"/>
  <c r="AP74" i="26"/>
  <c r="AP73" i="26"/>
  <c r="AO71" i="26"/>
  <c r="AI71" i="26"/>
  <c r="G18" i="18" s="1"/>
  <c r="AC71" i="26"/>
  <c r="F18" i="18" s="1"/>
  <c r="W71" i="26"/>
  <c r="Q71" i="26"/>
  <c r="D18" i="18" s="1"/>
  <c r="K71" i="26"/>
  <c r="AP71" i="26" s="1"/>
  <c r="AP70" i="26"/>
  <c r="AP69" i="26"/>
  <c r="AP68" i="26"/>
  <c r="AO65" i="26"/>
  <c r="H54" i="18" s="1"/>
  <c r="AI65" i="26"/>
  <c r="AC65" i="26"/>
  <c r="F54" i="18" s="1"/>
  <c r="W65" i="26"/>
  <c r="Q65" i="26"/>
  <c r="D54" i="18" s="1"/>
  <c r="K65" i="26"/>
  <c r="C54" i="18" s="1"/>
  <c r="AP64" i="26"/>
  <c r="AP63" i="26"/>
  <c r="AP62" i="26"/>
  <c r="AP61" i="26"/>
  <c r="AP60" i="26"/>
  <c r="AP59" i="26"/>
  <c r="AP58" i="26"/>
  <c r="AP57" i="26"/>
  <c r="AP56" i="26"/>
  <c r="AP55" i="26"/>
  <c r="AP54" i="26"/>
  <c r="AO52" i="26"/>
  <c r="H27" i="18" s="1"/>
  <c r="AI52" i="26"/>
  <c r="G27" i="18" s="1"/>
  <c r="AC52" i="26"/>
  <c r="W52" i="26"/>
  <c r="E27" i="18" s="1"/>
  <c r="Q52" i="26"/>
  <c r="D27" i="18" s="1"/>
  <c r="K52" i="26"/>
  <c r="AP51" i="26"/>
  <c r="AP50" i="26"/>
  <c r="AP49" i="26"/>
  <c r="AO47" i="26"/>
  <c r="H45" i="18" s="1"/>
  <c r="AI47" i="26"/>
  <c r="G45" i="18" s="1"/>
  <c r="AC47" i="26"/>
  <c r="W47" i="26"/>
  <c r="E45" i="18" s="1"/>
  <c r="Q47" i="26"/>
  <c r="K47" i="26"/>
  <c r="C45" i="18" s="1"/>
  <c r="AP46" i="26"/>
  <c r="L42" i="26"/>
  <c r="R42" i="26" s="1"/>
  <c r="X42" i="26" s="1"/>
  <c r="I42" i="26"/>
  <c r="K42" i="26" s="1"/>
  <c r="H42" i="26"/>
  <c r="R41" i="26"/>
  <c r="AJ41" i="26" s="1"/>
  <c r="L41" i="26"/>
  <c r="I41" i="26"/>
  <c r="K41" i="26" s="1"/>
  <c r="H41" i="26"/>
  <c r="L40" i="26"/>
  <c r="R40" i="26" s="1"/>
  <c r="AJ40" i="26" s="1"/>
  <c r="I40" i="26"/>
  <c r="K40" i="26" s="1"/>
  <c r="H40" i="26"/>
  <c r="R39" i="26"/>
  <c r="L39" i="26"/>
  <c r="I39" i="26"/>
  <c r="J39" i="26" s="1"/>
  <c r="K39" i="26" s="1"/>
  <c r="H39" i="26"/>
  <c r="L38" i="26"/>
  <c r="I38" i="26"/>
  <c r="J38" i="26" s="1"/>
  <c r="K38" i="26" s="1"/>
  <c r="H38" i="26"/>
  <c r="L37" i="26"/>
  <c r="R37" i="26" s="1"/>
  <c r="X37" i="26" s="1"/>
  <c r="I37" i="26"/>
  <c r="J37" i="26" s="1"/>
  <c r="K37" i="26" s="1"/>
  <c r="H37" i="26"/>
  <c r="L36" i="26"/>
  <c r="R36" i="26" s="1"/>
  <c r="I36" i="26"/>
  <c r="J36" i="26" s="1"/>
  <c r="K36" i="26" s="1"/>
  <c r="H36" i="26"/>
  <c r="L35" i="26"/>
  <c r="R35" i="26" s="1"/>
  <c r="I35" i="26"/>
  <c r="J35" i="26" s="1"/>
  <c r="K35" i="26" s="1"/>
  <c r="H35" i="26"/>
  <c r="L34" i="26"/>
  <c r="R34" i="26" s="1"/>
  <c r="X34" i="26" s="1"/>
  <c r="I34" i="26"/>
  <c r="J34" i="26" s="1"/>
  <c r="K34" i="26" s="1"/>
  <c r="H34" i="26"/>
  <c r="L33" i="26"/>
  <c r="I33" i="26"/>
  <c r="J33" i="26" s="1"/>
  <c r="K33" i="26" s="1"/>
  <c r="H33" i="26"/>
  <c r="L32" i="26"/>
  <c r="R32" i="26" s="1"/>
  <c r="AJ32" i="26" s="1"/>
  <c r="I32" i="26"/>
  <c r="J32" i="26" s="1"/>
  <c r="K32" i="26" s="1"/>
  <c r="H32" i="26"/>
  <c r="L31" i="26"/>
  <c r="R31" i="26" s="1"/>
  <c r="J31" i="26"/>
  <c r="K31" i="26" s="1"/>
  <c r="I31" i="26"/>
  <c r="H31" i="26"/>
  <c r="L30" i="26"/>
  <c r="I30" i="26"/>
  <c r="J30" i="26" s="1"/>
  <c r="K30" i="26" s="1"/>
  <c r="H30" i="26"/>
  <c r="L29" i="26"/>
  <c r="R29" i="26" s="1"/>
  <c r="X29" i="26" s="1"/>
  <c r="I29" i="26"/>
  <c r="J29" i="26" s="1"/>
  <c r="K29" i="26" s="1"/>
  <c r="H29" i="26"/>
  <c r="R28" i="26"/>
  <c r="L28" i="26"/>
  <c r="I28" i="26"/>
  <c r="J28" i="26" s="1"/>
  <c r="K28" i="26" s="1"/>
  <c r="H28" i="26"/>
  <c r="L27" i="26"/>
  <c r="R27" i="26" s="1"/>
  <c r="J27" i="26"/>
  <c r="K27" i="26" s="1"/>
  <c r="I27" i="26"/>
  <c r="H27" i="26"/>
  <c r="L26" i="26"/>
  <c r="R26" i="26" s="1"/>
  <c r="I26" i="26"/>
  <c r="J26" i="26" s="1"/>
  <c r="K26" i="26" s="1"/>
  <c r="H26" i="26"/>
  <c r="R25" i="26"/>
  <c r="X25" i="26" s="1"/>
  <c r="L25" i="26"/>
  <c r="I25" i="26"/>
  <c r="J25" i="26" s="1"/>
  <c r="K25" i="26" s="1"/>
  <c r="H25" i="26"/>
  <c r="L24" i="26"/>
  <c r="R24" i="26" s="1"/>
  <c r="I24" i="26"/>
  <c r="J24" i="26" s="1"/>
  <c r="K24" i="26" s="1"/>
  <c r="H24" i="26"/>
  <c r="AL23" i="26"/>
  <c r="AF23" i="26"/>
  <c r="Z23" i="26"/>
  <c r="T23" i="26"/>
  <c r="N23" i="26"/>
  <c r="L23" i="26"/>
  <c r="R23" i="26" s="1"/>
  <c r="I23" i="26"/>
  <c r="H23" i="26"/>
  <c r="D9" i="26"/>
  <c r="D8" i="26"/>
  <c r="D6" i="26"/>
  <c r="D5" i="26"/>
  <c r="H21" i="26" s="1"/>
  <c r="I21" i="26" s="1"/>
  <c r="D4" i="26"/>
  <c r="AL88" i="25"/>
  <c r="AO104" i="25" s="1"/>
  <c r="AK88" i="25"/>
  <c r="H62" i="18" s="1"/>
  <c r="AF88" i="25"/>
  <c r="AI104" i="25" s="1"/>
  <c r="AE88" i="25"/>
  <c r="G62" i="18" s="1"/>
  <c r="Z88" i="25"/>
  <c r="AC104" i="25" s="1"/>
  <c r="Y88" i="25"/>
  <c r="F62" i="18" s="1"/>
  <c r="T88" i="25"/>
  <c r="W104" i="25" s="1"/>
  <c r="S88" i="25"/>
  <c r="E62" i="18" s="1"/>
  <c r="N88" i="25"/>
  <c r="Q104" i="25" s="1"/>
  <c r="M88" i="25"/>
  <c r="D62" i="18" s="1"/>
  <c r="H88" i="25"/>
  <c r="K104" i="25" s="1"/>
  <c r="G88" i="25"/>
  <c r="C62" i="18" s="1"/>
  <c r="AM87" i="25"/>
  <c r="AG87" i="25"/>
  <c r="AA87" i="25"/>
  <c r="U87" i="25"/>
  <c r="O87" i="25"/>
  <c r="I87" i="25"/>
  <c r="J87" i="25" s="1"/>
  <c r="AM86" i="25"/>
  <c r="AG86" i="25"/>
  <c r="AA86" i="25"/>
  <c r="U86" i="25"/>
  <c r="O86" i="25"/>
  <c r="I86" i="25"/>
  <c r="J86" i="25" s="1"/>
  <c r="AM85" i="25"/>
  <c r="AG85" i="25"/>
  <c r="AA85" i="25"/>
  <c r="U85" i="25"/>
  <c r="O85" i="25"/>
  <c r="I85" i="25"/>
  <c r="AM84" i="25"/>
  <c r="AG84" i="25"/>
  <c r="AA84" i="25"/>
  <c r="U84" i="25"/>
  <c r="O84" i="25"/>
  <c r="I84" i="25"/>
  <c r="AM83" i="25"/>
  <c r="AG83" i="25"/>
  <c r="AA83" i="25"/>
  <c r="U83" i="25"/>
  <c r="O83" i="25"/>
  <c r="I83" i="25"/>
  <c r="J83" i="25" s="1"/>
  <c r="AO79" i="25"/>
  <c r="H35" i="18" s="1"/>
  <c r="AI79" i="25"/>
  <c r="G35" i="18" s="1"/>
  <c r="AC79" i="25"/>
  <c r="W79" i="25"/>
  <c r="Q79" i="25"/>
  <c r="D35" i="18" s="1"/>
  <c r="K79" i="25"/>
  <c r="C35" i="18" s="1"/>
  <c r="AP78" i="25"/>
  <c r="AP77" i="25"/>
  <c r="AP76" i="25"/>
  <c r="AP75" i="25"/>
  <c r="AP74" i="25"/>
  <c r="AP73" i="25"/>
  <c r="AO71" i="25"/>
  <c r="H17" i="18" s="1"/>
  <c r="AI71" i="25"/>
  <c r="G17" i="18" s="1"/>
  <c r="AC71" i="25"/>
  <c r="F17" i="18" s="1"/>
  <c r="W71" i="25"/>
  <c r="E17" i="18" s="1"/>
  <c r="Q71" i="25"/>
  <c r="D17" i="18" s="1"/>
  <c r="K71" i="25"/>
  <c r="C17" i="18" s="1"/>
  <c r="AP70" i="25"/>
  <c r="AP69" i="25"/>
  <c r="AP68" i="25"/>
  <c r="AO65" i="25"/>
  <c r="H53" i="18" s="1"/>
  <c r="AI65" i="25"/>
  <c r="G53" i="18" s="1"/>
  <c r="AC65" i="25"/>
  <c r="F53" i="18" s="1"/>
  <c r="W65" i="25"/>
  <c r="E53" i="18" s="1"/>
  <c r="Q65" i="25"/>
  <c r="D53" i="18" s="1"/>
  <c r="K65" i="25"/>
  <c r="C53" i="18" s="1"/>
  <c r="AP64" i="25"/>
  <c r="AP63" i="25"/>
  <c r="AP62" i="25"/>
  <c r="AP61" i="25"/>
  <c r="AP60" i="25"/>
  <c r="AP59" i="25"/>
  <c r="AP58" i="25"/>
  <c r="AP57" i="25"/>
  <c r="AP56" i="25"/>
  <c r="AP55" i="25"/>
  <c r="AP54" i="25"/>
  <c r="AO52" i="25"/>
  <c r="H26" i="18" s="1"/>
  <c r="AI52" i="25"/>
  <c r="AC52" i="25"/>
  <c r="W52" i="25"/>
  <c r="Q52" i="25"/>
  <c r="D26" i="18" s="1"/>
  <c r="K52" i="25"/>
  <c r="C26" i="18" s="1"/>
  <c r="AP51" i="25"/>
  <c r="AP50" i="25"/>
  <c r="AP49" i="25"/>
  <c r="AO47" i="25"/>
  <c r="H44" i="18" s="1"/>
  <c r="AI47" i="25"/>
  <c r="G44" i="18" s="1"/>
  <c r="AC47" i="25"/>
  <c r="F44" i="18" s="1"/>
  <c r="W47" i="25"/>
  <c r="E44" i="18" s="1"/>
  <c r="Q47" i="25"/>
  <c r="D44" i="18" s="1"/>
  <c r="K47" i="25"/>
  <c r="C44" i="18" s="1"/>
  <c r="AP46" i="25"/>
  <c r="L42" i="25"/>
  <c r="I42" i="25"/>
  <c r="K42" i="25" s="1"/>
  <c r="H42" i="25"/>
  <c r="L41" i="25"/>
  <c r="R41" i="25" s="1"/>
  <c r="I41" i="25"/>
  <c r="K41" i="25" s="1"/>
  <c r="H41" i="25"/>
  <c r="L40" i="25"/>
  <c r="I40" i="25"/>
  <c r="K40" i="25" s="1"/>
  <c r="H40" i="25"/>
  <c r="L39" i="25"/>
  <c r="I39" i="25"/>
  <c r="J39" i="25" s="1"/>
  <c r="K39" i="25" s="1"/>
  <c r="H39" i="25"/>
  <c r="L38" i="25"/>
  <c r="R38" i="25" s="1"/>
  <c r="I38" i="25"/>
  <c r="J38" i="25" s="1"/>
  <c r="K38" i="25" s="1"/>
  <c r="H38" i="25"/>
  <c r="L37" i="25"/>
  <c r="R37" i="25" s="1"/>
  <c r="I37" i="25"/>
  <c r="J37" i="25" s="1"/>
  <c r="K37" i="25" s="1"/>
  <c r="H37" i="25"/>
  <c r="L36" i="25"/>
  <c r="R36" i="25" s="1"/>
  <c r="I36" i="25"/>
  <c r="J36" i="25" s="1"/>
  <c r="K36" i="25" s="1"/>
  <c r="H36" i="25"/>
  <c r="L35" i="25"/>
  <c r="I35" i="25"/>
  <c r="J35" i="25" s="1"/>
  <c r="K35" i="25" s="1"/>
  <c r="H35" i="25"/>
  <c r="L34" i="25"/>
  <c r="R34" i="25" s="1"/>
  <c r="I34" i="25"/>
  <c r="J34" i="25" s="1"/>
  <c r="K34" i="25" s="1"/>
  <c r="H34" i="25"/>
  <c r="L33" i="25"/>
  <c r="R33" i="25" s="1"/>
  <c r="X33" i="25" s="1"/>
  <c r="AD33" i="25" s="1"/>
  <c r="I33" i="25"/>
  <c r="J33" i="25" s="1"/>
  <c r="K33" i="25" s="1"/>
  <c r="H33" i="25"/>
  <c r="L32" i="25"/>
  <c r="R32" i="25" s="1"/>
  <c r="I32" i="25"/>
  <c r="J32" i="25" s="1"/>
  <c r="K32" i="25" s="1"/>
  <c r="H32" i="25"/>
  <c r="L31" i="25"/>
  <c r="I31" i="25"/>
  <c r="J31" i="25" s="1"/>
  <c r="K31" i="25" s="1"/>
  <c r="H31" i="25"/>
  <c r="L30" i="25"/>
  <c r="R30" i="25" s="1"/>
  <c r="I30" i="25"/>
  <c r="J30" i="25" s="1"/>
  <c r="K30" i="25" s="1"/>
  <c r="H30" i="25"/>
  <c r="L29" i="25"/>
  <c r="R29" i="25" s="1"/>
  <c r="I29" i="25"/>
  <c r="J29" i="25" s="1"/>
  <c r="K29" i="25" s="1"/>
  <c r="H29" i="25"/>
  <c r="L28" i="25"/>
  <c r="R28" i="25" s="1"/>
  <c r="I28" i="25"/>
  <c r="J28" i="25" s="1"/>
  <c r="K28" i="25" s="1"/>
  <c r="H28" i="25"/>
  <c r="L27" i="25"/>
  <c r="R27" i="25" s="1"/>
  <c r="I27" i="25"/>
  <c r="J27" i="25" s="1"/>
  <c r="K27" i="25" s="1"/>
  <c r="H27" i="25"/>
  <c r="L26" i="25"/>
  <c r="R26" i="25" s="1"/>
  <c r="I26" i="25"/>
  <c r="J26" i="25" s="1"/>
  <c r="K26" i="25" s="1"/>
  <c r="H26" i="25"/>
  <c r="R25" i="25"/>
  <c r="X25" i="25" s="1"/>
  <c r="L25" i="25"/>
  <c r="I25" i="25"/>
  <c r="J25" i="25" s="1"/>
  <c r="K25" i="25" s="1"/>
  <c r="H25" i="25"/>
  <c r="L24" i="25"/>
  <c r="R24" i="25" s="1"/>
  <c r="I24" i="25"/>
  <c r="J24" i="25" s="1"/>
  <c r="K24" i="25" s="1"/>
  <c r="H24" i="25"/>
  <c r="AL23" i="25"/>
  <c r="AF23" i="25"/>
  <c r="Z23" i="25"/>
  <c r="T23" i="25"/>
  <c r="R23" i="25"/>
  <c r="AM23" i="25" s="1"/>
  <c r="N23" i="25"/>
  <c r="L23" i="25"/>
  <c r="O23" i="25" s="1"/>
  <c r="I23" i="25"/>
  <c r="J23" i="25" s="1"/>
  <c r="K23" i="25" s="1"/>
  <c r="H23" i="25"/>
  <c r="D9" i="25"/>
  <c r="D8" i="25"/>
  <c r="D6" i="25"/>
  <c r="D5" i="25"/>
  <c r="H21" i="25" s="1"/>
  <c r="I21" i="25" s="1"/>
  <c r="D4" i="25"/>
  <c r="AL88" i="24"/>
  <c r="AO104" i="24" s="1"/>
  <c r="AK88" i="24"/>
  <c r="H61" i="18" s="1"/>
  <c r="AF88" i="24"/>
  <c r="AI104" i="24" s="1"/>
  <c r="AE88" i="24"/>
  <c r="Z88" i="24"/>
  <c r="AC104" i="24" s="1"/>
  <c r="Y88" i="24"/>
  <c r="F61" i="18" s="1"/>
  <c r="T88" i="24"/>
  <c r="W104" i="24" s="1"/>
  <c r="S88" i="24"/>
  <c r="E61" i="18" s="1"/>
  <c r="N88" i="24"/>
  <c r="Q104" i="24" s="1"/>
  <c r="M88" i="24"/>
  <c r="H88" i="24"/>
  <c r="K104" i="24" s="1"/>
  <c r="G88" i="24"/>
  <c r="C61" i="18" s="1"/>
  <c r="AM87" i="24"/>
  <c r="AG87" i="24"/>
  <c r="AA87" i="24"/>
  <c r="U87" i="24"/>
  <c r="O87" i="24"/>
  <c r="AP87" i="24" s="1"/>
  <c r="I87" i="24"/>
  <c r="J87" i="24" s="1"/>
  <c r="AM86" i="24"/>
  <c r="AG86" i="24"/>
  <c r="AA86" i="24"/>
  <c r="U86" i="24"/>
  <c r="O86" i="24"/>
  <c r="I86" i="24"/>
  <c r="AP86" i="24" s="1"/>
  <c r="AM85" i="24"/>
  <c r="AG85" i="24"/>
  <c r="AA85" i="24"/>
  <c r="U85" i="24"/>
  <c r="O85" i="24"/>
  <c r="I85" i="24"/>
  <c r="J85" i="24" s="1"/>
  <c r="AM84" i="24"/>
  <c r="AP84" i="24" s="1"/>
  <c r="AG84" i="24"/>
  <c r="AA84" i="24"/>
  <c r="U84" i="24"/>
  <c r="O84" i="24"/>
  <c r="I84" i="24"/>
  <c r="J84" i="24" s="1"/>
  <c r="AM83" i="24"/>
  <c r="AG83" i="24"/>
  <c r="AA83" i="24"/>
  <c r="AA88" i="24" s="1"/>
  <c r="AC89" i="24" s="1"/>
  <c r="U83" i="24"/>
  <c r="O83" i="24"/>
  <c r="I83" i="24"/>
  <c r="J83" i="24" s="1"/>
  <c r="AO79" i="24"/>
  <c r="AI79" i="24"/>
  <c r="G34" i="18" s="1"/>
  <c r="AC79" i="24"/>
  <c r="W79" i="24"/>
  <c r="E34" i="18" s="1"/>
  <c r="Q79" i="24"/>
  <c r="D34" i="18" s="1"/>
  <c r="K79" i="24"/>
  <c r="C34" i="18" s="1"/>
  <c r="AP78" i="24"/>
  <c r="AP77" i="24"/>
  <c r="AP76" i="24"/>
  <c r="AP75" i="24"/>
  <c r="AP74" i="24"/>
  <c r="AP73" i="24"/>
  <c r="AO71" i="24"/>
  <c r="H16" i="18" s="1"/>
  <c r="AI71" i="24"/>
  <c r="G16" i="18" s="1"/>
  <c r="AC71" i="24"/>
  <c r="W71" i="24"/>
  <c r="E16" i="18" s="1"/>
  <c r="Q71" i="24"/>
  <c r="D16" i="18" s="1"/>
  <c r="K71" i="24"/>
  <c r="AP70" i="24"/>
  <c r="AP69" i="24"/>
  <c r="AP68" i="24"/>
  <c r="AO65" i="24"/>
  <c r="AI65" i="24"/>
  <c r="G52" i="18" s="1"/>
  <c r="AC65" i="24"/>
  <c r="F52" i="18" s="1"/>
  <c r="W65" i="24"/>
  <c r="Q65" i="24"/>
  <c r="D52" i="18" s="1"/>
  <c r="K65" i="24"/>
  <c r="C52" i="18" s="1"/>
  <c r="AP64" i="24"/>
  <c r="AP63" i="24"/>
  <c r="AP62" i="24"/>
  <c r="AP61" i="24"/>
  <c r="AP60" i="24"/>
  <c r="AP59" i="24"/>
  <c r="AP58" i="24"/>
  <c r="AP57" i="24"/>
  <c r="AP56" i="24"/>
  <c r="AP55" i="24"/>
  <c r="AP54" i="24"/>
  <c r="AO52" i="24"/>
  <c r="H25" i="18" s="1"/>
  <c r="AI52" i="24"/>
  <c r="AC52" i="24"/>
  <c r="W52" i="24"/>
  <c r="E25" i="18" s="1"/>
  <c r="Q52" i="24"/>
  <c r="D25" i="18" s="1"/>
  <c r="K52" i="24"/>
  <c r="C25" i="18" s="1"/>
  <c r="AP51" i="24"/>
  <c r="AP50" i="24"/>
  <c r="AP49" i="24"/>
  <c r="AO47" i="24"/>
  <c r="H43" i="18" s="1"/>
  <c r="AI47" i="24"/>
  <c r="AC47" i="24"/>
  <c r="F43" i="18" s="1"/>
  <c r="W47" i="24"/>
  <c r="E43" i="18" s="1"/>
  <c r="Q47" i="24"/>
  <c r="D43" i="18" s="1"/>
  <c r="K47" i="24"/>
  <c r="C43" i="18" s="1"/>
  <c r="AP46" i="24"/>
  <c r="L42" i="24"/>
  <c r="R42" i="24" s="1"/>
  <c r="I42" i="24"/>
  <c r="K42" i="24" s="1"/>
  <c r="H42" i="24"/>
  <c r="L41" i="24"/>
  <c r="R41" i="24" s="1"/>
  <c r="K41" i="24"/>
  <c r="I41" i="24"/>
  <c r="H41" i="24"/>
  <c r="L40" i="24"/>
  <c r="R40" i="24" s="1"/>
  <c r="I40" i="24"/>
  <c r="K40" i="24" s="1"/>
  <c r="H40" i="24"/>
  <c r="X39" i="24"/>
  <c r="AD39" i="24" s="1"/>
  <c r="L39" i="24"/>
  <c r="R39" i="24" s="1"/>
  <c r="J39" i="24"/>
  <c r="K39" i="24" s="1"/>
  <c r="I39" i="24"/>
  <c r="H39" i="24"/>
  <c r="L38" i="24"/>
  <c r="R38" i="24" s="1"/>
  <c r="X38" i="24" s="1"/>
  <c r="J38" i="24"/>
  <c r="K38" i="24" s="1"/>
  <c r="I38" i="24"/>
  <c r="H38" i="24"/>
  <c r="L37" i="24"/>
  <c r="R37" i="24" s="1"/>
  <c r="I37" i="24"/>
  <c r="J37" i="24" s="1"/>
  <c r="K37" i="24" s="1"/>
  <c r="H37" i="24"/>
  <c r="L36" i="24"/>
  <c r="R36" i="24" s="1"/>
  <c r="I36" i="24"/>
  <c r="J36" i="24" s="1"/>
  <c r="K36" i="24" s="1"/>
  <c r="H36" i="24"/>
  <c r="L35" i="24"/>
  <c r="R35" i="24" s="1"/>
  <c r="I35" i="24"/>
  <c r="J35" i="24" s="1"/>
  <c r="K35" i="24" s="1"/>
  <c r="H35" i="24"/>
  <c r="L34" i="24"/>
  <c r="I34" i="24"/>
  <c r="J34" i="24" s="1"/>
  <c r="K34" i="24" s="1"/>
  <c r="H34" i="24"/>
  <c r="L33" i="24"/>
  <c r="R33" i="24" s="1"/>
  <c r="I33" i="24"/>
  <c r="J33" i="24" s="1"/>
  <c r="K33" i="24" s="1"/>
  <c r="H33" i="24"/>
  <c r="L32" i="24"/>
  <c r="R32" i="24" s="1"/>
  <c r="I32" i="24"/>
  <c r="J32" i="24" s="1"/>
  <c r="K32" i="24" s="1"/>
  <c r="H32" i="24"/>
  <c r="L31" i="24"/>
  <c r="J31" i="24"/>
  <c r="K31" i="24" s="1"/>
  <c r="I31" i="24"/>
  <c r="H31" i="24"/>
  <c r="L30" i="24"/>
  <c r="R30" i="24" s="1"/>
  <c r="I30" i="24"/>
  <c r="J30" i="24" s="1"/>
  <c r="K30" i="24" s="1"/>
  <c r="H30" i="24"/>
  <c r="R29" i="24"/>
  <c r="L29" i="24"/>
  <c r="I29" i="24"/>
  <c r="J29" i="24" s="1"/>
  <c r="K29" i="24" s="1"/>
  <c r="H29" i="24"/>
  <c r="L28" i="24"/>
  <c r="R28" i="24" s="1"/>
  <c r="I28" i="24"/>
  <c r="J28" i="24" s="1"/>
  <c r="K28" i="24" s="1"/>
  <c r="H28" i="24"/>
  <c r="L27" i="24"/>
  <c r="R27" i="24" s="1"/>
  <c r="I27" i="24"/>
  <c r="J27" i="24" s="1"/>
  <c r="K27" i="24" s="1"/>
  <c r="H27" i="24"/>
  <c r="L26" i="24"/>
  <c r="I26" i="24"/>
  <c r="J26" i="24" s="1"/>
  <c r="K26" i="24" s="1"/>
  <c r="H26" i="24"/>
  <c r="L25" i="24"/>
  <c r="R25" i="24" s="1"/>
  <c r="X25" i="24" s="1"/>
  <c r="AD25" i="24" s="1"/>
  <c r="I25" i="24"/>
  <c r="J25" i="24" s="1"/>
  <c r="K25" i="24" s="1"/>
  <c r="H25" i="24"/>
  <c r="L24" i="24"/>
  <c r="R24" i="24" s="1"/>
  <c r="I24" i="24"/>
  <c r="J24" i="24" s="1"/>
  <c r="K24" i="24" s="1"/>
  <c r="H24" i="24"/>
  <c r="AL23" i="24"/>
  <c r="AF23" i="24"/>
  <c r="Z23" i="24"/>
  <c r="T23" i="24"/>
  <c r="N23" i="24"/>
  <c r="L23" i="24"/>
  <c r="O23" i="24" s="1"/>
  <c r="I23" i="24"/>
  <c r="H23" i="24"/>
  <c r="D9" i="24"/>
  <c r="D8" i="24"/>
  <c r="D6" i="24"/>
  <c r="D5" i="24"/>
  <c r="H21" i="24" s="1"/>
  <c r="I21" i="24" s="1"/>
  <c r="D4" i="24"/>
  <c r="AL88" i="22"/>
  <c r="AO104" i="22" s="1"/>
  <c r="AK88" i="22"/>
  <c r="AF88" i="22"/>
  <c r="AI104" i="22" s="1"/>
  <c r="AE88" i="22"/>
  <c r="G60" i="18" s="1"/>
  <c r="Z88" i="22"/>
  <c r="AC104" i="22" s="1"/>
  <c r="Y88" i="22"/>
  <c r="F60" i="18" s="1"/>
  <c r="T88" i="22"/>
  <c r="W104" i="22" s="1"/>
  <c r="S88" i="22"/>
  <c r="E60" i="18" s="1"/>
  <c r="N88" i="22"/>
  <c r="Q104" i="22" s="1"/>
  <c r="M88" i="22"/>
  <c r="H88" i="22"/>
  <c r="K104" i="22" s="1"/>
  <c r="G88" i="22"/>
  <c r="C60" i="18" s="1"/>
  <c r="AM87" i="22"/>
  <c r="AG87" i="22"/>
  <c r="AA87" i="22"/>
  <c r="U87" i="22"/>
  <c r="O87" i="22"/>
  <c r="I87" i="22"/>
  <c r="AM86" i="22"/>
  <c r="AG86" i="22"/>
  <c r="AA86" i="22"/>
  <c r="U86" i="22"/>
  <c r="O86" i="22"/>
  <c r="I86" i="22"/>
  <c r="J86" i="22" s="1"/>
  <c r="P86" i="22" s="1"/>
  <c r="V86" i="22" s="1"/>
  <c r="AM85" i="22"/>
  <c r="AG85" i="22"/>
  <c r="AA85" i="22"/>
  <c r="U85" i="22"/>
  <c r="O85" i="22"/>
  <c r="I85" i="22"/>
  <c r="AM84" i="22"/>
  <c r="AG84" i="22"/>
  <c r="AA84" i="22"/>
  <c r="U84" i="22"/>
  <c r="O84" i="22"/>
  <c r="J84" i="22"/>
  <c r="I84" i="22"/>
  <c r="AM83" i="22"/>
  <c r="AG83" i="22"/>
  <c r="AA83" i="22"/>
  <c r="U83" i="22"/>
  <c r="O83" i="22"/>
  <c r="I83" i="22"/>
  <c r="J83" i="22" s="1"/>
  <c r="AO79" i="22"/>
  <c r="H33" i="18" s="1"/>
  <c r="AI79" i="22"/>
  <c r="AC79" i="22"/>
  <c r="F33" i="18" s="1"/>
  <c r="W79" i="22"/>
  <c r="E33" i="18" s="1"/>
  <c r="Q79" i="22"/>
  <c r="D33" i="18" s="1"/>
  <c r="K79" i="22"/>
  <c r="C33" i="18" s="1"/>
  <c r="AP78" i="22"/>
  <c r="AP77" i="22"/>
  <c r="AP76" i="22"/>
  <c r="AP75" i="22"/>
  <c r="AP74" i="22"/>
  <c r="AP73" i="22"/>
  <c r="AO71" i="22"/>
  <c r="H15" i="18" s="1"/>
  <c r="AI71" i="22"/>
  <c r="G15" i="18" s="1"/>
  <c r="AC71" i="22"/>
  <c r="F15" i="18" s="1"/>
  <c r="W71" i="22"/>
  <c r="Q71" i="22"/>
  <c r="D15" i="18" s="1"/>
  <c r="K71" i="22"/>
  <c r="C15" i="18" s="1"/>
  <c r="AP70" i="22"/>
  <c r="AP69" i="22"/>
  <c r="AP68" i="22"/>
  <c r="AO65" i="22"/>
  <c r="AI65" i="22"/>
  <c r="AC65" i="22"/>
  <c r="F51" i="18" s="1"/>
  <c r="W65" i="22"/>
  <c r="E51" i="18" s="1"/>
  <c r="Q65" i="22"/>
  <c r="D51" i="18" s="1"/>
  <c r="K65" i="22"/>
  <c r="C51" i="18" s="1"/>
  <c r="AP64" i="22"/>
  <c r="AP63" i="22"/>
  <c r="AP62" i="22"/>
  <c r="AP61" i="22"/>
  <c r="AP60" i="22"/>
  <c r="AP59" i="22"/>
  <c r="AP58" i="22"/>
  <c r="AP57" i="22"/>
  <c r="AP56" i="22"/>
  <c r="AP55" i="22"/>
  <c r="AP54" i="22"/>
  <c r="AO52" i="22"/>
  <c r="AI52" i="22"/>
  <c r="G24" i="18" s="1"/>
  <c r="AC52" i="22"/>
  <c r="F24" i="18" s="1"/>
  <c r="W52" i="22"/>
  <c r="Q52" i="22"/>
  <c r="D24" i="18" s="1"/>
  <c r="K52" i="22"/>
  <c r="C24" i="18" s="1"/>
  <c r="AP51" i="22"/>
  <c r="AP50" i="22"/>
  <c r="AP49" i="22"/>
  <c r="AO47" i="22"/>
  <c r="H42" i="18" s="1"/>
  <c r="AI47" i="22"/>
  <c r="G42" i="18" s="1"/>
  <c r="AC47" i="22"/>
  <c r="F42" i="18" s="1"/>
  <c r="W47" i="22"/>
  <c r="E42" i="18" s="1"/>
  <c r="Q47" i="22"/>
  <c r="D42" i="18" s="1"/>
  <c r="K47" i="22"/>
  <c r="AP46" i="22"/>
  <c r="L42" i="22"/>
  <c r="I42" i="22"/>
  <c r="K42" i="22" s="1"/>
  <c r="H42" i="22"/>
  <c r="L41" i="22"/>
  <c r="R41" i="22" s="1"/>
  <c r="I41" i="22"/>
  <c r="K41" i="22" s="1"/>
  <c r="H41" i="22"/>
  <c r="L40" i="22"/>
  <c r="R40" i="22" s="1"/>
  <c r="X40" i="22" s="1"/>
  <c r="I40" i="22"/>
  <c r="K40" i="22" s="1"/>
  <c r="H40" i="22"/>
  <c r="R39" i="22"/>
  <c r="L39" i="22"/>
  <c r="I39" i="22"/>
  <c r="J39" i="22" s="1"/>
  <c r="K39" i="22" s="1"/>
  <c r="H39" i="22"/>
  <c r="L38" i="22"/>
  <c r="R38" i="22" s="1"/>
  <c r="I38" i="22"/>
  <c r="J38" i="22" s="1"/>
  <c r="K38" i="22" s="1"/>
  <c r="H38" i="22"/>
  <c r="L37" i="22"/>
  <c r="R37" i="22" s="1"/>
  <c r="X37" i="22" s="1"/>
  <c r="J37" i="22"/>
  <c r="K37" i="22" s="1"/>
  <c r="I37" i="22"/>
  <c r="H37" i="22"/>
  <c r="L36" i="22"/>
  <c r="R36" i="22" s="1"/>
  <c r="X36" i="22" s="1"/>
  <c r="AD36" i="22" s="1"/>
  <c r="I36" i="22"/>
  <c r="J36" i="22" s="1"/>
  <c r="K36" i="22" s="1"/>
  <c r="H36" i="22"/>
  <c r="L35" i="22"/>
  <c r="I35" i="22"/>
  <c r="J35" i="22" s="1"/>
  <c r="K35" i="22" s="1"/>
  <c r="H35" i="22"/>
  <c r="L34" i="22"/>
  <c r="R34" i="22" s="1"/>
  <c r="X34" i="22" s="1"/>
  <c r="I34" i="22"/>
  <c r="J34" i="22" s="1"/>
  <c r="K34" i="22" s="1"/>
  <c r="H34" i="22"/>
  <c r="L33" i="22"/>
  <c r="J33" i="22"/>
  <c r="K33" i="22" s="1"/>
  <c r="I33" i="22"/>
  <c r="H33" i="22"/>
  <c r="L32" i="22"/>
  <c r="R32" i="22" s="1"/>
  <c r="I32" i="22"/>
  <c r="J32" i="22" s="1"/>
  <c r="K32" i="22" s="1"/>
  <c r="H32" i="22"/>
  <c r="L31" i="22"/>
  <c r="R31" i="22" s="1"/>
  <c r="X31" i="22" s="1"/>
  <c r="I31" i="22"/>
  <c r="J31" i="22" s="1"/>
  <c r="K31" i="22" s="1"/>
  <c r="H31" i="22"/>
  <c r="L30" i="22"/>
  <c r="I30" i="22"/>
  <c r="J30" i="22" s="1"/>
  <c r="K30" i="22" s="1"/>
  <c r="H30" i="22"/>
  <c r="L29" i="22"/>
  <c r="R29" i="22" s="1"/>
  <c r="I29" i="22"/>
  <c r="J29" i="22" s="1"/>
  <c r="K29" i="22" s="1"/>
  <c r="H29" i="22"/>
  <c r="R28" i="22"/>
  <c r="L28" i="22"/>
  <c r="I28" i="22"/>
  <c r="J28" i="22" s="1"/>
  <c r="K28" i="22" s="1"/>
  <c r="H28" i="22"/>
  <c r="L27" i="22"/>
  <c r="I27" i="22"/>
  <c r="J27" i="22" s="1"/>
  <c r="K27" i="22" s="1"/>
  <c r="H27" i="22"/>
  <c r="L26" i="22"/>
  <c r="R26" i="22" s="1"/>
  <c r="I26" i="22"/>
  <c r="J26" i="22" s="1"/>
  <c r="K26" i="22" s="1"/>
  <c r="H26" i="22"/>
  <c r="L25" i="22"/>
  <c r="R25" i="22" s="1"/>
  <c r="I25" i="22"/>
  <c r="J25" i="22" s="1"/>
  <c r="K25" i="22" s="1"/>
  <c r="H25" i="22"/>
  <c r="L24" i="22"/>
  <c r="R24" i="22" s="1"/>
  <c r="X24" i="22" s="1"/>
  <c r="I24" i="22"/>
  <c r="J24" i="22" s="1"/>
  <c r="K24" i="22" s="1"/>
  <c r="H24" i="22"/>
  <c r="AL23" i="22"/>
  <c r="AF23" i="22"/>
  <c r="Z23" i="22"/>
  <c r="T23" i="22"/>
  <c r="N23" i="22"/>
  <c r="L23" i="22"/>
  <c r="R23" i="22" s="1"/>
  <c r="I23" i="22"/>
  <c r="H23" i="22"/>
  <c r="D9" i="22"/>
  <c r="D8" i="22"/>
  <c r="D6" i="22"/>
  <c r="D5" i="22"/>
  <c r="H21" i="22" s="1"/>
  <c r="I21" i="22" s="1"/>
  <c r="D4" i="22"/>
  <c r="AL88" i="6"/>
  <c r="AO104" i="6" s="1"/>
  <c r="AK88" i="6"/>
  <c r="AF88" i="6"/>
  <c r="AI104" i="6" s="1"/>
  <c r="AE88" i="6"/>
  <c r="Z88" i="6"/>
  <c r="AC104" i="6" s="1"/>
  <c r="Y88" i="6"/>
  <c r="T88" i="6"/>
  <c r="W104" i="6" s="1"/>
  <c r="S88" i="6"/>
  <c r="N88" i="6"/>
  <c r="Q104" i="6" s="1"/>
  <c r="M88" i="6"/>
  <c r="H88" i="6"/>
  <c r="K104" i="6" s="1"/>
  <c r="G88" i="6"/>
  <c r="AM87" i="6"/>
  <c r="AG87" i="6"/>
  <c r="AA87" i="6"/>
  <c r="U87" i="6"/>
  <c r="O87" i="6"/>
  <c r="I87" i="6"/>
  <c r="AM86" i="6"/>
  <c r="AG86" i="6"/>
  <c r="AA86" i="6"/>
  <c r="U86" i="6"/>
  <c r="O86" i="6"/>
  <c r="I86" i="6"/>
  <c r="J86" i="6" s="1"/>
  <c r="AM85" i="6"/>
  <c r="AG85" i="6"/>
  <c r="AA85" i="6"/>
  <c r="U85" i="6"/>
  <c r="O85" i="6"/>
  <c r="I85" i="6"/>
  <c r="AM84" i="6"/>
  <c r="AG84" i="6"/>
  <c r="AA84" i="6"/>
  <c r="U84" i="6"/>
  <c r="O84" i="6"/>
  <c r="I84" i="6"/>
  <c r="AM83" i="6"/>
  <c r="AG83" i="6"/>
  <c r="AA83" i="6"/>
  <c r="U83" i="6"/>
  <c r="O83" i="6"/>
  <c r="I83" i="6"/>
  <c r="AO79" i="6"/>
  <c r="AI79" i="6"/>
  <c r="AC79" i="6"/>
  <c r="W79" i="6"/>
  <c r="Q79" i="6"/>
  <c r="K79" i="6"/>
  <c r="AP78" i="6"/>
  <c r="AP77" i="6"/>
  <c r="AP76" i="6"/>
  <c r="AP75" i="6"/>
  <c r="AP74" i="6"/>
  <c r="AP73" i="6"/>
  <c r="AO71" i="6"/>
  <c r="H14" i="18" s="1"/>
  <c r="AI71" i="6"/>
  <c r="G14" i="18" s="1"/>
  <c r="AC71" i="6"/>
  <c r="F14" i="18" s="1"/>
  <c r="W71" i="6"/>
  <c r="E14" i="18" s="1"/>
  <c r="Q71" i="6"/>
  <c r="D14" i="18" s="1"/>
  <c r="K71" i="6"/>
  <c r="C14" i="18" s="1"/>
  <c r="AP70" i="6"/>
  <c r="AP69" i="6"/>
  <c r="AP68" i="6"/>
  <c r="AO65" i="6"/>
  <c r="AI65" i="6"/>
  <c r="AC65" i="6"/>
  <c r="W65" i="6"/>
  <c r="Q65" i="6"/>
  <c r="K65" i="6"/>
  <c r="AP64" i="6"/>
  <c r="AP63" i="6"/>
  <c r="AP62" i="6"/>
  <c r="AP61" i="6"/>
  <c r="AP60" i="6"/>
  <c r="AP59" i="6"/>
  <c r="AP58" i="6"/>
  <c r="AP57" i="6"/>
  <c r="AP56" i="6"/>
  <c r="AP55" i="6"/>
  <c r="AP54" i="6"/>
  <c r="AO52" i="6"/>
  <c r="AI52" i="6"/>
  <c r="AC52" i="6"/>
  <c r="W52" i="6"/>
  <c r="Q52" i="6"/>
  <c r="D23" i="18" s="1"/>
  <c r="K52" i="6"/>
  <c r="C23" i="18" s="1"/>
  <c r="AP51" i="6"/>
  <c r="AP50" i="6"/>
  <c r="AP49" i="6"/>
  <c r="AO47" i="6"/>
  <c r="AI47" i="6"/>
  <c r="AC47" i="6"/>
  <c r="W47" i="6"/>
  <c r="Q47" i="6"/>
  <c r="K47" i="6"/>
  <c r="AP46" i="6"/>
  <c r="L42" i="6"/>
  <c r="R42" i="6" s="1"/>
  <c r="I42" i="6"/>
  <c r="K42" i="6" s="1"/>
  <c r="H42" i="6"/>
  <c r="L41" i="6"/>
  <c r="I41" i="6"/>
  <c r="K41" i="6" s="1"/>
  <c r="H41" i="6"/>
  <c r="L40" i="6"/>
  <c r="R40" i="6" s="1"/>
  <c r="I40" i="6"/>
  <c r="K40" i="6" s="1"/>
  <c r="H40" i="6"/>
  <c r="L39" i="6"/>
  <c r="R39" i="6" s="1"/>
  <c r="I39" i="6"/>
  <c r="J39" i="6" s="1"/>
  <c r="K39" i="6" s="1"/>
  <c r="H39" i="6"/>
  <c r="L38" i="6"/>
  <c r="R38" i="6" s="1"/>
  <c r="X38" i="6" s="1"/>
  <c r="AD38" i="6" s="1"/>
  <c r="I38" i="6"/>
  <c r="J38" i="6" s="1"/>
  <c r="K38" i="6" s="1"/>
  <c r="H38" i="6"/>
  <c r="L37" i="6"/>
  <c r="R37" i="6" s="1"/>
  <c r="X37" i="6" s="1"/>
  <c r="I37" i="6"/>
  <c r="J37" i="6" s="1"/>
  <c r="K37" i="6" s="1"/>
  <c r="H37" i="6"/>
  <c r="L36" i="6"/>
  <c r="I36" i="6"/>
  <c r="J36" i="6" s="1"/>
  <c r="K36" i="6" s="1"/>
  <c r="H36" i="6"/>
  <c r="L35" i="6"/>
  <c r="R35" i="6" s="1"/>
  <c r="I35" i="6"/>
  <c r="J35" i="6" s="1"/>
  <c r="K35" i="6" s="1"/>
  <c r="H35" i="6"/>
  <c r="L34" i="6"/>
  <c r="R34" i="6" s="1"/>
  <c r="I34" i="6"/>
  <c r="J34" i="6" s="1"/>
  <c r="K34" i="6" s="1"/>
  <c r="H34" i="6"/>
  <c r="L33" i="6"/>
  <c r="I33" i="6"/>
  <c r="J33" i="6" s="1"/>
  <c r="K33" i="6" s="1"/>
  <c r="H33" i="6"/>
  <c r="L32" i="6"/>
  <c r="R32" i="6" s="1"/>
  <c r="X32" i="6" s="1"/>
  <c r="I32" i="6"/>
  <c r="J32" i="6" s="1"/>
  <c r="K32" i="6" s="1"/>
  <c r="H32" i="6"/>
  <c r="L31" i="6"/>
  <c r="R31" i="6" s="1"/>
  <c r="I31" i="6"/>
  <c r="J31" i="6" s="1"/>
  <c r="K31" i="6" s="1"/>
  <c r="H31" i="6"/>
  <c r="L30" i="6"/>
  <c r="R30" i="6" s="1"/>
  <c r="X30" i="6" s="1"/>
  <c r="I30" i="6"/>
  <c r="J30" i="6" s="1"/>
  <c r="K30" i="6" s="1"/>
  <c r="H30" i="6"/>
  <c r="L29" i="6"/>
  <c r="R29" i="6" s="1"/>
  <c r="X29" i="6" s="1"/>
  <c r="AD29" i="6" s="1"/>
  <c r="I29" i="6"/>
  <c r="J29" i="6" s="1"/>
  <c r="K29" i="6" s="1"/>
  <c r="H29" i="6"/>
  <c r="L28" i="6"/>
  <c r="I28" i="6"/>
  <c r="J28" i="6" s="1"/>
  <c r="K28" i="6" s="1"/>
  <c r="H28" i="6"/>
  <c r="L27" i="6"/>
  <c r="R27" i="6" s="1"/>
  <c r="I27" i="6"/>
  <c r="J27" i="6" s="1"/>
  <c r="K27" i="6" s="1"/>
  <c r="H27" i="6"/>
  <c r="L26" i="6"/>
  <c r="R26" i="6" s="1"/>
  <c r="I26" i="6"/>
  <c r="J26" i="6" s="1"/>
  <c r="K26" i="6" s="1"/>
  <c r="H26" i="6"/>
  <c r="L25" i="6"/>
  <c r="R25" i="6" s="1"/>
  <c r="X25" i="6" s="1"/>
  <c r="I25" i="6"/>
  <c r="J25" i="6" s="1"/>
  <c r="K25" i="6" s="1"/>
  <c r="H25" i="6"/>
  <c r="L24" i="6"/>
  <c r="R24" i="6" s="1"/>
  <c r="I24" i="6"/>
  <c r="J24" i="6" s="1"/>
  <c r="K24" i="6" s="1"/>
  <c r="H24" i="6"/>
  <c r="AL23" i="6"/>
  <c r="AF23" i="6"/>
  <c r="Z23" i="6"/>
  <c r="T23" i="6"/>
  <c r="N23" i="6"/>
  <c r="L23" i="6"/>
  <c r="R23" i="6" s="1"/>
  <c r="I23" i="6"/>
  <c r="J23" i="6" s="1"/>
  <c r="H23" i="6"/>
  <c r="D9" i="6"/>
  <c r="D8" i="6"/>
  <c r="D6" i="6"/>
  <c r="D5" i="6"/>
  <c r="H21" i="6" s="1"/>
  <c r="I21" i="6" s="1"/>
  <c r="D4" i="6"/>
  <c r="I43" i="18" l="1"/>
  <c r="I63" i="18"/>
  <c r="I61" i="18"/>
  <c r="I55" i="18"/>
  <c r="AP83" i="6"/>
  <c r="J83" i="6"/>
  <c r="AP65" i="6"/>
  <c r="AQ65" i="6" s="1"/>
  <c r="AA88" i="6"/>
  <c r="AC89" i="6" s="1"/>
  <c r="U88" i="6"/>
  <c r="W89" i="6" s="1"/>
  <c r="AP47" i="6"/>
  <c r="AQ47" i="6" s="1"/>
  <c r="AP52" i="6"/>
  <c r="AQ52" i="6" s="1"/>
  <c r="W91" i="6"/>
  <c r="I88" i="6"/>
  <c r="AP84" i="6"/>
  <c r="AP79" i="6"/>
  <c r="AC91" i="6"/>
  <c r="I42" i="18"/>
  <c r="I24" i="18"/>
  <c r="F69" i="18"/>
  <c r="W91" i="22"/>
  <c r="AP79" i="22"/>
  <c r="AP84" i="22"/>
  <c r="AP86" i="22"/>
  <c r="E69" i="18"/>
  <c r="I43" i="22"/>
  <c r="O88" i="22"/>
  <c r="Q89" i="22" s="1"/>
  <c r="Q91" i="22" s="1"/>
  <c r="E15" i="18"/>
  <c r="I15" i="18" s="1"/>
  <c r="G33" i="18"/>
  <c r="I33" i="18" s="1"/>
  <c r="J23" i="22"/>
  <c r="J43" i="22" s="1"/>
  <c r="U88" i="22"/>
  <c r="W89" i="22" s="1"/>
  <c r="C69" i="18"/>
  <c r="H69" i="18"/>
  <c r="O23" i="22"/>
  <c r="P23" i="22" s="1"/>
  <c r="AM88" i="22"/>
  <c r="AO89" i="22" s="1"/>
  <c r="AO91" i="22" s="1"/>
  <c r="D69" i="18"/>
  <c r="AP52" i="25"/>
  <c r="P86" i="25"/>
  <c r="D71" i="18"/>
  <c r="I52" i="18"/>
  <c r="X33" i="24"/>
  <c r="I16" i="18"/>
  <c r="AC91" i="24"/>
  <c r="D70" i="18"/>
  <c r="AP79" i="24"/>
  <c r="AQ79" i="24" s="1"/>
  <c r="H70" i="18"/>
  <c r="X36" i="24"/>
  <c r="AP47" i="24"/>
  <c r="AQ47" i="24" s="1"/>
  <c r="F25" i="18"/>
  <c r="I25" i="18" s="1"/>
  <c r="AM88" i="24"/>
  <c r="AO89" i="24" s="1"/>
  <c r="AO91" i="24" s="1"/>
  <c r="AP71" i="24"/>
  <c r="AQ71" i="24" s="1"/>
  <c r="O88" i="24"/>
  <c r="Q89" i="24" s="1"/>
  <c r="AP104" i="24"/>
  <c r="H34" i="18"/>
  <c r="I34" i="18" s="1"/>
  <c r="E70" i="18"/>
  <c r="AP65" i="24"/>
  <c r="AQ65" i="24" s="1"/>
  <c r="U88" i="25"/>
  <c r="W89" i="25" s="1"/>
  <c r="W91" i="25" s="1"/>
  <c r="U23" i="25"/>
  <c r="H71" i="18"/>
  <c r="C71" i="18"/>
  <c r="G26" i="18"/>
  <c r="G71" i="18"/>
  <c r="I44" i="18"/>
  <c r="I62" i="18"/>
  <c r="I53" i="18"/>
  <c r="I17" i="18"/>
  <c r="O88" i="25"/>
  <c r="Q89" i="25" s="1"/>
  <c r="Q91" i="25" s="1"/>
  <c r="E71" i="18"/>
  <c r="AA88" i="25"/>
  <c r="AC89" i="25" s="1"/>
  <c r="AC91" i="25" s="1"/>
  <c r="AP79" i="25"/>
  <c r="AQ79" i="25" s="1"/>
  <c r="F71" i="18"/>
  <c r="AM88" i="25"/>
  <c r="AO89" i="25" s="1"/>
  <c r="AP86" i="25"/>
  <c r="AP104" i="25"/>
  <c r="E26" i="18"/>
  <c r="E35" i="18"/>
  <c r="I35" i="18" s="1"/>
  <c r="AP84" i="25"/>
  <c r="J84" i="25"/>
  <c r="AP47" i="25"/>
  <c r="AQ47" i="25" s="1"/>
  <c r="AP71" i="25"/>
  <c r="AQ71" i="25" s="1"/>
  <c r="AP65" i="25"/>
  <c r="F26" i="18"/>
  <c r="AJ27" i="26"/>
  <c r="X27" i="26"/>
  <c r="AJ26" i="26"/>
  <c r="X26" i="26"/>
  <c r="AD26" i="26" s="1"/>
  <c r="I54" i="18"/>
  <c r="I36" i="18"/>
  <c r="AC91" i="26"/>
  <c r="E72" i="18"/>
  <c r="G72" i="18"/>
  <c r="AP79" i="26"/>
  <c r="C18" i="18"/>
  <c r="W91" i="26"/>
  <c r="AG88" i="26"/>
  <c r="AI89" i="26" s="1"/>
  <c r="E18" i="18"/>
  <c r="AP47" i="26"/>
  <c r="AQ47" i="26" s="1"/>
  <c r="F45" i="18"/>
  <c r="I45" i="18" s="1"/>
  <c r="AP65" i="26"/>
  <c r="O88" i="26"/>
  <c r="Q89" i="26" s="1"/>
  <c r="AQ71" i="26"/>
  <c r="AP83" i="26"/>
  <c r="I43" i="26"/>
  <c r="J85" i="26"/>
  <c r="J23" i="26"/>
  <c r="K23" i="26" s="1"/>
  <c r="K43" i="26" s="1"/>
  <c r="C9" i="18" s="1"/>
  <c r="F27" i="18"/>
  <c r="I27" i="18" s="1"/>
  <c r="D72" i="18"/>
  <c r="F72" i="18"/>
  <c r="H72" i="18"/>
  <c r="AJ23" i="27"/>
  <c r="AM23" i="27" s="1"/>
  <c r="U23" i="27"/>
  <c r="I19" i="18"/>
  <c r="I28" i="18"/>
  <c r="I64" i="18"/>
  <c r="I46" i="18"/>
  <c r="E73" i="18"/>
  <c r="AP86" i="27"/>
  <c r="H73" i="18"/>
  <c r="AP47" i="27"/>
  <c r="AQ47" i="27" s="1"/>
  <c r="AP79" i="27"/>
  <c r="AM88" i="27"/>
  <c r="AO89" i="27" s="1"/>
  <c r="D73" i="18"/>
  <c r="I88" i="27"/>
  <c r="K89" i="27" s="1"/>
  <c r="AP71" i="27"/>
  <c r="AQ71" i="27" s="1"/>
  <c r="AP87" i="27"/>
  <c r="AP104" i="27"/>
  <c r="F37" i="18"/>
  <c r="I37" i="18" s="1"/>
  <c r="F73" i="18"/>
  <c r="AI91" i="27"/>
  <c r="V83" i="27"/>
  <c r="C73" i="18"/>
  <c r="AP65" i="27"/>
  <c r="AP85" i="27"/>
  <c r="D7" i="26"/>
  <c r="L21" i="26" s="1"/>
  <c r="D7" i="24"/>
  <c r="W20" i="24" s="1"/>
  <c r="AN23" i="27"/>
  <c r="AJ25" i="27"/>
  <c r="X25" i="27"/>
  <c r="AJ27" i="27"/>
  <c r="X27" i="27"/>
  <c r="AJ24" i="27"/>
  <c r="X24" i="27"/>
  <c r="AD26" i="27"/>
  <c r="X23" i="27"/>
  <c r="AJ29" i="27"/>
  <c r="X29" i="27"/>
  <c r="AJ40" i="27"/>
  <c r="X40" i="27"/>
  <c r="W91" i="27"/>
  <c r="AQ79" i="27"/>
  <c r="D7" i="27"/>
  <c r="Q23" i="27"/>
  <c r="AJ26" i="27"/>
  <c r="R30" i="27"/>
  <c r="I43" i="27"/>
  <c r="X28" i="27"/>
  <c r="AJ28" i="27"/>
  <c r="AJ34" i="27"/>
  <c r="R38" i="27"/>
  <c r="AO91" i="27"/>
  <c r="J88" i="27"/>
  <c r="C86" i="18" s="1"/>
  <c r="P85" i="27"/>
  <c r="J23" i="27"/>
  <c r="AJ32" i="27"/>
  <c r="X32" i="27"/>
  <c r="AJ37" i="27"/>
  <c r="X37" i="27"/>
  <c r="AQ65" i="27"/>
  <c r="AA88" i="27"/>
  <c r="AC89" i="27" s="1"/>
  <c r="AC91" i="27" s="1"/>
  <c r="AD34" i="27"/>
  <c r="AD35" i="27"/>
  <c r="X36" i="27"/>
  <c r="AJ36" i="27"/>
  <c r="AJ42" i="27"/>
  <c r="X42" i="27"/>
  <c r="AP84" i="27"/>
  <c r="V23" i="27"/>
  <c r="R33" i="27"/>
  <c r="AJ35" i="27"/>
  <c r="AP52" i="27"/>
  <c r="AQ52" i="27" s="1"/>
  <c r="P86" i="27"/>
  <c r="R31" i="27"/>
  <c r="R39" i="27"/>
  <c r="AP83" i="27"/>
  <c r="V86" i="27"/>
  <c r="AB86" i="27" s="1"/>
  <c r="X41" i="27"/>
  <c r="P87" i="27"/>
  <c r="O88" i="27"/>
  <c r="Q89" i="27" s="1"/>
  <c r="Q91" i="27" s="1"/>
  <c r="P84" i="27"/>
  <c r="AD25" i="26"/>
  <c r="AJ23" i="26"/>
  <c r="AM23" i="26" s="1"/>
  <c r="X23" i="26"/>
  <c r="U23" i="26"/>
  <c r="AJ24" i="26"/>
  <c r="X24" i="26"/>
  <c r="Q91" i="26"/>
  <c r="AD34" i="26"/>
  <c r="AD29" i="26"/>
  <c r="X35" i="26"/>
  <c r="AJ35" i="26"/>
  <c r="AJ37" i="26"/>
  <c r="AJ39" i="26"/>
  <c r="X39" i="26"/>
  <c r="AI91" i="26"/>
  <c r="X40" i="26"/>
  <c r="AD42" i="26"/>
  <c r="AO91" i="26"/>
  <c r="AQ79" i="26"/>
  <c r="AJ25" i="26"/>
  <c r="AQ65" i="26"/>
  <c r="P85" i="26"/>
  <c r="V85" i="26" s="1"/>
  <c r="AB85" i="26" s="1"/>
  <c r="AP87" i="26"/>
  <c r="J87" i="26"/>
  <c r="R30" i="26"/>
  <c r="O23" i="26"/>
  <c r="R33" i="26"/>
  <c r="R38" i="26"/>
  <c r="P83" i="26"/>
  <c r="I88" i="26"/>
  <c r="AJ31" i="26"/>
  <c r="X31" i="26"/>
  <c r="AJ34" i="26"/>
  <c r="AD37" i="26"/>
  <c r="AD27" i="26"/>
  <c r="X28" i="26"/>
  <c r="AJ28" i="26"/>
  <c r="AJ42" i="26"/>
  <c r="J43" i="26"/>
  <c r="X36" i="26"/>
  <c r="AJ36" i="26"/>
  <c r="AP104" i="26"/>
  <c r="AP52" i="26"/>
  <c r="AQ52" i="26" s="1"/>
  <c r="P86" i="26"/>
  <c r="V86" i="26" s="1"/>
  <c r="X32" i="26"/>
  <c r="J84" i="26"/>
  <c r="AB86" i="26"/>
  <c r="X41" i="26"/>
  <c r="AJ29" i="26"/>
  <c r="X37" i="25"/>
  <c r="AN23" i="25"/>
  <c r="X24" i="25"/>
  <c r="X26" i="25"/>
  <c r="K43" i="25"/>
  <c r="C8" i="18" s="1"/>
  <c r="AD25" i="25"/>
  <c r="X27" i="25"/>
  <c r="P23" i="25"/>
  <c r="V23" i="25"/>
  <c r="X41" i="25"/>
  <c r="AO91" i="25"/>
  <c r="AQ65" i="25"/>
  <c r="P83" i="25"/>
  <c r="AP87" i="25"/>
  <c r="X34" i="25"/>
  <c r="R40" i="25"/>
  <c r="AQ52" i="25"/>
  <c r="X29" i="25"/>
  <c r="X23" i="25"/>
  <c r="R31" i="25"/>
  <c r="R35" i="25"/>
  <c r="R42" i="25"/>
  <c r="D7" i="25"/>
  <c r="R39" i="25"/>
  <c r="X30" i="25"/>
  <c r="AG88" i="25"/>
  <c r="AI89" i="25" s="1"/>
  <c r="AP85" i="25"/>
  <c r="J85" i="25"/>
  <c r="I43" i="25"/>
  <c r="X28" i="25"/>
  <c r="X38" i="25"/>
  <c r="J43" i="25"/>
  <c r="X36" i="25"/>
  <c r="I88" i="25"/>
  <c r="AP83" i="25"/>
  <c r="V86" i="25"/>
  <c r="AB86" i="25" s="1"/>
  <c r="X32" i="25"/>
  <c r="P87" i="25"/>
  <c r="V87" i="25" s="1"/>
  <c r="AB87" i="25" s="1"/>
  <c r="P23" i="24"/>
  <c r="AD38" i="24"/>
  <c r="X32" i="24"/>
  <c r="AD33" i="24"/>
  <c r="P84" i="24"/>
  <c r="X30" i="24"/>
  <c r="X37" i="24"/>
  <c r="X40" i="24"/>
  <c r="X42" i="24"/>
  <c r="X29" i="24"/>
  <c r="X24" i="24"/>
  <c r="R26" i="24"/>
  <c r="X27" i="24"/>
  <c r="X28" i="24"/>
  <c r="R31" i="24"/>
  <c r="R34" i="24"/>
  <c r="I43" i="24"/>
  <c r="R23" i="24"/>
  <c r="Q91" i="24"/>
  <c r="J23" i="24"/>
  <c r="AG88" i="24"/>
  <c r="AI89" i="24" s="1"/>
  <c r="P87" i="24"/>
  <c r="X41" i="24"/>
  <c r="AP83" i="24"/>
  <c r="I88" i="24"/>
  <c r="P85" i="24"/>
  <c r="V85" i="24" s="1"/>
  <c r="AP85" i="24"/>
  <c r="P83" i="24"/>
  <c r="AD36" i="24"/>
  <c r="J86" i="24"/>
  <c r="X35" i="24"/>
  <c r="AP52" i="24"/>
  <c r="AQ52" i="24" s="1"/>
  <c r="U88" i="24"/>
  <c r="W89" i="24" s="1"/>
  <c r="W91" i="24" s="1"/>
  <c r="I14" i="18"/>
  <c r="D7" i="6"/>
  <c r="Q20" i="6" s="1"/>
  <c r="D7" i="22"/>
  <c r="Q20" i="22" s="1"/>
  <c r="AD24" i="22"/>
  <c r="X26" i="22"/>
  <c r="AP104" i="22"/>
  <c r="X23" i="22"/>
  <c r="U23" i="22"/>
  <c r="AM23" i="22"/>
  <c r="R30" i="22"/>
  <c r="AD34" i="22"/>
  <c r="P83" i="22"/>
  <c r="AP85" i="22"/>
  <c r="I88" i="22"/>
  <c r="J85" i="22"/>
  <c r="X25" i="22"/>
  <c r="R27" i="22"/>
  <c r="X39" i="22"/>
  <c r="AP52" i="22"/>
  <c r="AQ52" i="22" s="1"/>
  <c r="AP65" i="22"/>
  <c r="AQ65" i="22" s="1"/>
  <c r="R35" i="22"/>
  <c r="X38" i="22"/>
  <c r="AA88" i="22"/>
  <c r="AC89" i="22" s="1"/>
  <c r="X28" i="22"/>
  <c r="AD37" i="22"/>
  <c r="AG88" i="22"/>
  <c r="AI89" i="22" s="1"/>
  <c r="AI91" i="22" s="1"/>
  <c r="AD31" i="22"/>
  <c r="X32" i="22"/>
  <c r="AD40" i="22"/>
  <c r="X41" i="22"/>
  <c r="R42" i="22"/>
  <c r="AP47" i="22"/>
  <c r="AQ47" i="22" s="1"/>
  <c r="X29" i="22"/>
  <c r="AC91" i="22"/>
  <c r="AP71" i="22"/>
  <c r="AQ71" i="22" s="1"/>
  <c r="AQ79" i="22"/>
  <c r="AP83" i="22"/>
  <c r="AB86" i="22"/>
  <c r="R33" i="22"/>
  <c r="AP87" i="22"/>
  <c r="J87" i="22"/>
  <c r="J88" i="22" s="1"/>
  <c r="C82" i="18" s="1"/>
  <c r="P84" i="22"/>
  <c r="AD25" i="6"/>
  <c r="X26" i="6"/>
  <c r="AM23" i="6"/>
  <c r="X23" i="6"/>
  <c r="U23" i="6"/>
  <c r="X24" i="6"/>
  <c r="X27" i="6"/>
  <c r="AD37" i="6"/>
  <c r="I43" i="6"/>
  <c r="AP85" i="6"/>
  <c r="J43" i="6"/>
  <c r="K23" i="6"/>
  <c r="K43" i="6" s="1"/>
  <c r="C5" i="18" s="1"/>
  <c r="R36" i="6"/>
  <c r="O88" i="6"/>
  <c r="Q89" i="6" s="1"/>
  <c r="Q91" i="6" s="1"/>
  <c r="O23" i="6"/>
  <c r="AD30" i="6"/>
  <c r="X31" i="6"/>
  <c r="R33" i="6"/>
  <c r="AP87" i="6"/>
  <c r="J87" i="6"/>
  <c r="AD32" i="6"/>
  <c r="R28" i="6"/>
  <c r="X34" i="6"/>
  <c r="X42" i="6"/>
  <c r="AG88" i="6"/>
  <c r="AI89" i="6" s="1"/>
  <c r="AI91" i="6" s="1"/>
  <c r="P86" i="6"/>
  <c r="V86" i="6" s="1"/>
  <c r="AP104" i="6"/>
  <c r="K89" i="6"/>
  <c r="K91" i="6" s="1"/>
  <c r="X35" i="6"/>
  <c r="X39" i="6"/>
  <c r="AP71" i="6"/>
  <c r="AQ71" i="6" s="1"/>
  <c r="AQ79" i="6"/>
  <c r="AM88" i="6"/>
  <c r="AO89" i="6" s="1"/>
  <c r="AO91" i="6" s="1"/>
  <c r="X40" i="6"/>
  <c r="R41" i="6"/>
  <c r="P83" i="6"/>
  <c r="J85" i="6"/>
  <c r="AP86" i="6"/>
  <c r="J84" i="6"/>
  <c r="D5" i="8"/>
  <c r="D4" i="8"/>
  <c r="D9" i="8"/>
  <c r="D8" i="8"/>
  <c r="D6" i="8"/>
  <c r="G90" i="8"/>
  <c r="AM89" i="8"/>
  <c r="AM88" i="8"/>
  <c r="AM87" i="8"/>
  <c r="AM86" i="8"/>
  <c r="AM85" i="8"/>
  <c r="K101" i="26" l="1"/>
  <c r="K102" i="26" s="1"/>
  <c r="K23" i="22"/>
  <c r="K43" i="22" s="1"/>
  <c r="C6" i="18" s="1"/>
  <c r="I18" i="18"/>
  <c r="I70" i="18"/>
  <c r="I73" i="18"/>
  <c r="I72" i="18"/>
  <c r="Q20" i="24"/>
  <c r="W20" i="26"/>
  <c r="AH86" i="22"/>
  <c r="AN86" i="22" s="1"/>
  <c r="I26" i="18"/>
  <c r="V84" i="24"/>
  <c r="AH86" i="25"/>
  <c r="P84" i="25"/>
  <c r="I71" i="18"/>
  <c r="K91" i="27"/>
  <c r="AP89" i="27"/>
  <c r="AQ89" i="27" s="1"/>
  <c r="AB83" i="27"/>
  <c r="AH83" i="27" s="1"/>
  <c r="AH86" i="27"/>
  <c r="AN86" i="27" s="1"/>
  <c r="V85" i="27"/>
  <c r="AB85" i="27" s="1"/>
  <c r="AH85" i="27" s="1"/>
  <c r="AN85" i="27" s="1"/>
  <c r="AC20" i="24"/>
  <c r="AO20" i="26"/>
  <c r="AJ21" i="26"/>
  <c r="R21" i="24"/>
  <c r="AI20" i="24"/>
  <c r="X21" i="24"/>
  <c r="AJ21" i="24"/>
  <c r="L21" i="24"/>
  <c r="AO20" i="24"/>
  <c r="AD21" i="24"/>
  <c r="AI20" i="26"/>
  <c r="X21" i="26"/>
  <c r="AD21" i="26"/>
  <c r="R21" i="26"/>
  <c r="Q20" i="26"/>
  <c r="AC20" i="26"/>
  <c r="AD21" i="6"/>
  <c r="W20" i="6"/>
  <c r="R21" i="6"/>
  <c r="AI20" i="6"/>
  <c r="X21" i="6"/>
  <c r="L21" i="6"/>
  <c r="AJ31" i="27"/>
  <c r="X31" i="27"/>
  <c r="AD41" i="27"/>
  <c r="AJ39" i="27"/>
  <c r="X39" i="27"/>
  <c r="X33" i="27"/>
  <c r="AJ33" i="27"/>
  <c r="J43" i="27"/>
  <c r="K23" i="27"/>
  <c r="K43" i="27" s="1"/>
  <c r="C10" i="18" s="1"/>
  <c r="AD23" i="27"/>
  <c r="AG23" i="27" s="1"/>
  <c r="AA23" i="27"/>
  <c r="AD27" i="27"/>
  <c r="AD37" i="27"/>
  <c r="AD28" i="27"/>
  <c r="W23" i="27"/>
  <c r="AD36" i="27"/>
  <c r="V84" i="27"/>
  <c r="AD29" i="27"/>
  <c r="AD24" i="27"/>
  <c r="AD25" i="27"/>
  <c r="AD40" i="27"/>
  <c r="P88" i="27"/>
  <c r="D86" i="18" s="1"/>
  <c r="AD32" i="27"/>
  <c r="X38" i="27"/>
  <c r="AJ38" i="27"/>
  <c r="AP88" i="27"/>
  <c r="X30" i="27"/>
  <c r="AJ30" i="27"/>
  <c r="R21" i="27"/>
  <c r="AC20" i="27"/>
  <c r="W20" i="27"/>
  <c r="AI20" i="27"/>
  <c r="AD21" i="27"/>
  <c r="Q20" i="27"/>
  <c r="L21" i="27"/>
  <c r="X21" i="27"/>
  <c r="AJ21" i="27"/>
  <c r="AO20" i="27"/>
  <c r="V87" i="27"/>
  <c r="AB87" i="27"/>
  <c r="AD42" i="27"/>
  <c r="AO23" i="27"/>
  <c r="X33" i="26"/>
  <c r="AJ33" i="26"/>
  <c r="P84" i="26"/>
  <c r="J88" i="26"/>
  <c r="C85" i="18" s="1"/>
  <c r="X30" i="26"/>
  <c r="AJ30" i="26"/>
  <c r="AD35" i="26"/>
  <c r="AD24" i="26"/>
  <c r="AD32" i="26"/>
  <c r="AD28" i="26"/>
  <c r="AD31" i="26"/>
  <c r="AP88" i="26"/>
  <c r="K89" i="26"/>
  <c r="P87" i="26"/>
  <c r="AD40" i="26"/>
  <c r="AD36" i="26"/>
  <c r="AD39" i="26"/>
  <c r="V23" i="26"/>
  <c r="AD41" i="26"/>
  <c r="P23" i="26"/>
  <c r="AH86" i="26"/>
  <c r="AN86" i="26" s="1"/>
  <c r="V83" i="26"/>
  <c r="AA23" i="26"/>
  <c r="AD23" i="26"/>
  <c r="AG23" i="26" s="1"/>
  <c r="X38" i="26"/>
  <c r="AJ38" i="26"/>
  <c r="AH85" i="26"/>
  <c r="AN85" i="26" s="1"/>
  <c r="AB83" i="26"/>
  <c r="AN23" i="26"/>
  <c r="W23" i="25"/>
  <c r="K101" i="25"/>
  <c r="P85" i="25"/>
  <c r="V85" i="25" s="1"/>
  <c r="AA23" i="25"/>
  <c r="AD23" i="25"/>
  <c r="AG23" i="25" s="1"/>
  <c r="Q23" i="25"/>
  <c r="AD24" i="25"/>
  <c r="AH87" i="25"/>
  <c r="AN87" i="25" s="1"/>
  <c r="AD29" i="25"/>
  <c r="X42" i="25"/>
  <c r="AO23" i="25"/>
  <c r="AN86" i="25"/>
  <c r="AD36" i="25"/>
  <c r="AI91" i="25"/>
  <c r="X35" i="25"/>
  <c r="AD27" i="25"/>
  <c r="AD32" i="25"/>
  <c r="AD38" i="25"/>
  <c r="AD30" i="25"/>
  <c r="X39" i="25"/>
  <c r="X31" i="25"/>
  <c r="AD41" i="25"/>
  <c r="AD26" i="25"/>
  <c r="X40" i="25"/>
  <c r="J88" i="25"/>
  <c r="C84" i="18" s="1"/>
  <c r="AD37" i="25"/>
  <c r="AP88" i="25"/>
  <c r="K89" i="25"/>
  <c r="K91" i="25" s="1"/>
  <c r="K94" i="25" s="1"/>
  <c r="AD28" i="25"/>
  <c r="AD21" i="25"/>
  <c r="Q20" i="25"/>
  <c r="L21" i="25"/>
  <c r="W20" i="25"/>
  <c r="X21" i="25"/>
  <c r="AO20" i="25"/>
  <c r="AJ21" i="25"/>
  <c r="AI20" i="25"/>
  <c r="R21" i="25"/>
  <c r="AC20" i="25"/>
  <c r="AD34" i="25"/>
  <c r="V83" i="25"/>
  <c r="X34" i="24"/>
  <c r="P86" i="24"/>
  <c r="V86" i="24" s="1"/>
  <c r="J88" i="24"/>
  <c r="C83" i="18" s="1"/>
  <c r="AD41" i="24"/>
  <c r="X31" i="24"/>
  <c r="AD29" i="24"/>
  <c r="AD40" i="24"/>
  <c r="AD35" i="24"/>
  <c r="AD42" i="24"/>
  <c r="AD28" i="24"/>
  <c r="X26" i="24"/>
  <c r="AD24" i="24"/>
  <c r="V83" i="24"/>
  <c r="AB83" i="24" s="1"/>
  <c r="AD30" i="24"/>
  <c r="J43" i="24"/>
  <c r="K23" i="24"/>
  <c r="K43" i="24" s="1"/>
  <c r="C7" i="18" s="1"/>
  <c r="X23" i="24"/>
  <c r="U23" i="24"/>
  <c r="AM23" i="24"/>
  <c r="AD27" i="24"/>
  <c r="AB85" i="24"/>
  <c r="V87" i="24"/>
  <c r="AD37" i="24"/>
  <c r="M32" i="24"/>
  <c r="S32" i="24" s="1"/>
  <c r="Y32" i="24" s="1"/>
  <c r="N21" i="24"/>
  <c r="T21" i="24" s="1"/>
  <c r="M26" i="24"/>
  <c r="S26" i="24" s="1"/>
  <c r="T26" i="24" s="1"/>
  <c r="M33" i="24"/>
  <c r="S33" i="24" s="1"/>
  <c r="Y33" i="24" s="1"/>
  <c r="AE33" i="24" s="1"/>
  <c r="Q23" i="24"/>
  <c r="K89" i="24"/>
  <c r="K91" i="24" s="1"/>
  <c r="AP88" i="24"/>
  <c r="AI91" i="24"/>
  <c r="AD32" i="24"/>
  <c r="R21" i="22"/>
  <c r="AJ21" i="6"/>
  <c r="AI20" i="22"/>
  <c r="AC20" i="6"/>
  <c r="AJ21" i="22"/>
  <c r="AC20" i="22"/>
  <c r="AO20" i="6"/>
  <c r="AD21" i="22"/>
  <c r="L21" i="22"/>
  <c r="AO20" i="22"/>
  <c r="W20" i="22"/>
  <c r="X21" i="22"/>
  <c r="AD39" i="22"/>
  <c r="AN23" i="22"/>
  <c r="AD29" i="22"/>
  <c r="V23" i="22"/>
  <c r="M40" i="22"/>
  <c r="S40" i="22" s="1"/>
  <c r="Y40" i="22" s="1"/>
  <c r="AE40" i="22" s="1"/>
  <c r="M37" i="22"/>
  <c r="S37" i="22" s="1"/>
  <c r="Y37" i="22" s="1"/>
  <c r="AE37" i="22" s="1"/>
  <c r="M29" i="22"/>
  <c r="S29" i="22" s="1"/>
  <c r="Y29" i="22" s="1"/>
  <c r="M34" i="22"/>
  <c r="S34" i="22" s="1"/>
  <c r="Y34" i="22" s="1"/>
  <c r="AE34" i="22" s="1"/>
  <c r="M39" i="22"/>
  <c r="S39" i="22" s="1"/>
  <c r="Y39" i="22" s="1"/>
  <c r="Z39" i="22" s="1"/>
  <c r="M31" i="22"/>
  <c r="S31" i="22" s="1"/>
  <c r="Y31" i="22" s="1"/>
  <c r="AE31" i="22" s="1"/>
  <c r="M41" i="22"/>
  <c r="S41" i="22" s="1"/>
  <c r="Y41" i="22" s="1"/>
  <c r="Z41" i="22" s="1"/>
  <c r="M36" i="22"/>
  <c r="M28" i="22"/>
  <c r="S28" i="22" s="1"/>
  <c r="Y28" i="22" s="1"/>
  <c r="M33" i="22"/>
  <c r="S33" i="22" s="1"/>
  <c r="M42" i="22"/>
  <c r="S42" i="22" s="1"/>
  <c r="M32" i="22"/>
  <c r="S32" i="22" s="1"/>
  <c r="Y32" i="22" s="1"/>
  <c r="M25" i="22"/>
  <c r="S25" i="22" s="1"/>
  <c r="Y25" i="22" s="1"/>
  <c r="N21" i="22"/>
  <c r="S36" i="22"/>
  <c r="Y36" i="22" s="1"/>
  <c r="AE36" i="22" s="1"/>
  <c r="AK36" i="22" s="1"/>
  <c r="AL36" i="22" s="1"/>
  <c r="M38" i="22"/>
  <c r="S38" i="22" s="1"/>
  <c r="Y38" i="22" s="1"/>
  <c r="M27" i="22"/>
  <c r="S27" i="22" s="1"/>
  <c r="M35" i="22"/>
  <c r="S35" i="22" s="1"/>
  <c r="T35" i="22" s="1"/>
  <c r="M24" i="22"/>
  <c r="S24" i="22" s="1"/>
  <c r="Y24" i="22" s="1"/>
  <c r="AE24" i="22" s="1"/>
  <c r="O21" i="22"/>
  <c r="M30" i="22"/>
  <c r="S30" i="22" s="1"/>
  <c r="T30" i="22" s="1"/>
  <c r="M26" i="22"/>
  <c r="S26" i="22" s="1"/>
  <c r="Y26" i="22" s="1"/>
  <c r="AB84" i="22"/>
  <c r="V84" i="22"/>
  <c r="AH84" i="22" s="1"/>
  <c r="X35" i="22"/>
  <c r="X33" i="22"/>
  <c r="X27" i="22"/>
  <c r="V83" i="22"/>
  <c r="AB83" i="22" s="1"/>
  <c r="AD26" i="22"/>
  <c r="AA23" i="22"/>
  <c r="AD23" i="22"/>
  <c r="AG23" i="22" s="1"/>
  <c r="Q23" i="22"/>
  <c r="X42" i="22"/>
  <c r="AD25" i="22"/>
  <c r="X30" i="22"/>
  <c r="AD38" i="22"/>
  <c r="P85" i="22"/>
  <c r="AD32" i="22"/>
  <c r="P87" i="22"/>
  <c r="AD41" i="22"/>
  <c r="AD28" i="22"/>
  <c r="AP88" i="22"/>
  <c r="K89" i="22"/>
  <c r="K91" i="22" s="1"/>
  <c r="P84" i="6"/>
  <c r="J88" i="6"/>
  <c r="AD34" i="6"/>
  <c r="P85" i="6"/>
  <c r="X33" i="6"/>
  <c r="AD27" i="6"/>
  <c r="AB86" i="6"/>
  <c r="AH86" i="6" s="1"/>
  <c r="AN86" i="6" s="1"/>
  <c r="P23" i="6"/>
  <c r="V83" i="6"/>
  <c r="X28" i="6"/>
  <c r="AD24" i="6"/>
  <c r="M40" i="6"/>
  <c r="S40" i="6" s="1"/>
  <c r="Y40" i="6" s="1"/>
  <c r="M37" i="6"/>
  <c r="S37" i="6" s="1"/>
  <c r="Y37" i="6" s="1"/>
  <c r="AE37" i="6" s="1"/>
  <c r="M29" i="6"/>
  <c r="S29" i="6" s="1"/>
  <c r="Y29" i="6" s="1"/>
  <c r="AE29" i="6" s="1"/>
  <c r="AK29" i="6" s="1"/>
  <c r="AL29" i="6" s="1"/>
  <c r="M34" i="6"/>
  <c r="M39" i="6"/>
  <c r="S39" i="6" s="1"/>
  <c r="Y39" i="6" s="1"/>
  <c r="M31" i="6"/>
  <c r="S31" i="6" s="1"/>
  <c r="Y31" i="6" s="1"/>
  <c r="M41" i="6"/>
  <c r="S41" i="6" s="1"/>
  <c r="T41" i="6" s="1"/>
  <c r="M36" i="6"/>
  <c r="S36" i="6" s="1"/>
  <c r="S34" i="6"/>
  <c r="Y34" i="6" s="1"/>
  <c r="M28" i="6"/>
  <c r="S28" i="6" s="1"/>
  <c r="T28" i="6" s="1"/>
  <c r="M42" i="6"/>
  <c r="S42" i="6" s="1"/>
  <c r="Y42" i="6" s="1"/>
  <c r="M35" i="6"/>
  <c r="S35" i="6" s="1"/>
  <c r="Y35" i="6" s="1"/>
  <c r="M32" i="6"/>
  <c r="S32" i="6" s="1"/>
  <c r="Y32" i="6" s="1"/>
  <c r="AE32" i="6" s="1"/>
  <c r="M30" i="6"/>
  <c r="S30" i="6" s="1"/>
  <c r="Y30" i="6" s="1"/>
  <c r="AE30" i="6" s="1"/>
  <c r="O21" i="6"/>
  <c r="N21" i="6"/>
  <c r="M38" i="6"/>
  <c r="S38" i="6" s="1"/>
  <c r="Y38" i="6" s="1"/>
  <c r="AE38" i="6" s="1"/>
  <c r="AK38" i="6" s="1"/>
  <c r="AL38" i="6" s="1"/>
  <c r="M33" i="6"/>
  <c r="S33" i="6" s="1"/>
  <c r="M27" i="6"/>
  <c r="S27" i="6" s="1"/>
  <c r="Y27" i="6" s="1"/>
  <c r="P87" i="6"/>
  <c r="V87" i="6" s="1"/>
  <c r="AD40" i="6"/>
  <c r="AD39" i="6"/>
  <c r="K94" i="6"/>
  <c r="K101" i="6"/>
  <c r="AP88" i="6"/>
  <c r="AA23" i="6"/>
  <c r="AD23" i="6"/>
  <c r="AG23" i="6" s="1"/>
  <c r="AP89" i="6"/>
  <c r="AQ89" i="6" s="1"/>
  <c r="AD31" i="6"/>
  <c r="V23" i="6"/>
  <c r="X41" i="6"/>
  <c r="AD42" i="6"/>
  <c r="X36" i="6"/>
  <c r="AN23" i="6"/>
  <c r="D7" i="8"/>
  <c r="D50" i="18"/>
  <c r="C10" i="23"/>
  <c r="G69" i="18"/>
  <c r="H51" i="18"/>
  <c r="G51" i="18"/>
  <c r="H60" i="18"/>
  <c r="I60" i="18" s="1"/>
  <c r="H59" i="18"/>
  <c r="G68" i="18"/>
  <c r="G59" i="18"/>
  <c r="F59" i="18"/>
  <c r="E59" i="18"/>
  <c r="D59" i="18"/>
  <c r="C59" i="18"/>
  <c r="H32" i="18"/>
  <c r="G32" i="18"/>
  <c r="F32" i="18"/>
  <c r="E32" i="18"/>
  <c r="D32" i="18"/>
  <c r="C32" i="18"/>
  <c r="H50" i="18"/>
  <c r="G50" i="18"/>
  <c r="F50" i="18"/>
  <c r="E50" i="18"/>
  <c r="H23" i="18"/>
  <c r="F23" i="18"/>
  <c r="E23" i="18"/>
  <c r="H41" i="18"/>
  <c r="G41" i="18"/>
  <c r="F41" i="18"/>
  <c r="E41" i="18"/>
  <c r="D41" i="18"/>
  <c r="C41" i="18"/>
  <c r="M38" i="24" l="1"/>
  <c r="S38" i="24" s="1"/>
  <c r="Y38" i="24" s="1"/>
  <c r="AE38" i="24" s="1"/>
  <c r="M42" i="24"/>
  <c r="S42" i="24" s="1"/>
  <c r="Y42" i="24" s="1"/>
  <c r="M35" i="24"/>
  <c r="S35" i="24" s="1"/>
  <c r="Y35" i="24" s="1"/>
  <c r="M25" i="24"/>
  <c r="S25" i="24" s="1"/>
  <c r="Y25" i="24" s="1"/>
  <c r="AE25" i="24" s="1"/>
  <c r="AK25" i="24" s="1"/>
  <c r="AL25" i="24" s="1"/>
  <c r="M40" i="24"/>
  <c r="S40" i="24" s="1"/>
  <c r="Y40" i="24" s="1"/>
  <c r="M28" i="24"/>
  <c r="S28" i="24" s="1"/>
  <c r="Y28" i="24" s="1"/>
  <c r="M41" i="24"/>
  <c r="S41" i="24" s="1"/>
  <c r="Y41" i="24" s="1"/>
  <c r="M37" i="24"/>
  <c r="S37" i="24" s="1"/>
  <c r="Y37" i="24" s="1"/>
  <c r="M34" i="24"/>
  <c r="S34" i="24" s="1"/>
  <c r="T34" i="24" s="1"/>
  <c r="M29" i="24"/>
  <c r="S29" i="24" s="1"/>
  <c r="Y29" i="24" s="1"/>
  <c r="M27" i="24"/>
  <c r="S27" i="24" s="1"/>
  <c r="Y27" i="24" s="1"/>
  <c r="M36" i="24"/>
  <c r="S36" i="24" s="1"/>
  <c r="Y36" i="24" s="1"/>
  <c r="AE36" i="24" s="1"/>
  <c r="M39" i="24"/>
  <c r="S39" i="24" s="1"/>
  <c r="Y39" i="24" s="1"/>
  <c r="AE39" i="24" s="1"/>
  <c r="AK39" i="24" s="1"/>
  <c r="M31" i="24"/>
  <c r="S31" i="24" s="1"/>
  <c r="M30" i="24"/>
  <c r="S30" i="24" s="1"/>
  <c r="Y30" i="24" s="1"/>
  <c r="M24" i="24"/>
  <c r="S24" i="24" s="1"/>
  <c r="O21" i="24"/>
  <c r="U21" i="24" s="1"/>
  <c r="K94" i="22"/>
  <c r="K96" i="22" s="1"/>
  <c r="C91" i="18" s="1"/>
  <c r="K101" i="22"/>
  <c r="K102" i="22" s="1"/>
  <c r="U21" i="6"/>
  <c r="P88" i="6"/>
  <c r="V85" i="22"/>
  <c r="AB85" i="22" s="1"/>
  <c r="AH85" i="22" s="1"/>
  <c r="AN85" i="22" s="1"/>
  <c r="AN84" i="22"/>
  <c r="AA21" i="24"/>
  <c r="AG21" i="24" s="1"/>
  <c r="AM21" i="24" s="1"/>
  <c r="AB84" i="24"/>
  <c r="P88" i="25"/>
  <c r="D84" i="18" s="1"/>
  <c r="V84" i="25"/>
  <c r="AB84" i="25" s="1"/>
  <c r="AH84" i="25" s="1"/>
  <c r="AN84" i="25" s="1"/>
  <c r="AB85" i="25"/>
  <c r="AH85" i="25" s="1"/>
  <c r="V84" i="26"/>
  <c r="AB84" i="26" s="1"/>
  <c r="AH84" i="26" s="1"/>
  <c r="AN84" i="26" s="1"/>
  <c r="P88" i="26"/>
  <c r="D85" i="18" s="1"/>
  <c r="AN83" i="27"/>
  <c r="Z21" i="24"/>
  <c r="AF21" i="24" s="1"/>
  <c r="AL21" i="24" s="1"/>
  <c r="M36" i="26"/>
  <c r="S36" i="26" s="1"/>
  <c r="T36" i="26" s="1"/>
  <c r="M32" i="26"/>
  <c r="O32" i="26" s="1"/>
  <c r="P32" i="26" s="1"/>
  <c r="Q32" i="26" s="1"/>
  <c r="M41" i="26"/>
  <c r="N41" i="26" s="1"/>
  <c r="M24" i="26"/>
  <c r="S24" i="26" s="1"/>
  <c r="U24" i="26" s="1"/>
  <c r="V24" i="26" s="1"/>
  <c r="W24" i="26" s="1"/>
  <c r="M39" i="26"/>
  <c r="S39" i="26" s="1"/>
  <c r="T39" i="26" s="1"/>
  <c r="M37" i="26"/>
  <c r="S37" i="26" s="1"/>
  <c r="Y37" i="26" s="1"/>
  <c r="Z37" i="26" s="1"/>
  <c r="M38" i="26"/>
  <c r="N38" i="26" s="1"/>
  <c r="S41" i="26"/>
  <c r="Y41" i="26" s="1"/>
  <c r="Z41" i="26" s="1"/>
  <c r="M30" i="26"/>
  <c r="S30" i="26" s="1"/>
  <c r="U30" i="26" s="1"/>
  <c r="V30" i="26" s="1"/>
  <c r="W30" i="26" s="1"/>
  <c r="M34" i="26"/>
  <c r="S34" i="26" s="1"/>
  <c r="Y34" i="26" s="1"/>
  <c r="Z34" i="26" s="1"/>
  <c r="M26" i="26"/>
  <c r="N26" i="26" s="1"/>
  <c r="M33" i="26"/>
  <c r="N33" i="26" s="1"/>
  <c r="M40" i="26"/>
  <c r="O40" i="26" s="1"/>
  <c r="Q40" i="26" s="1"/>
  <c r="O21" i="26"/>
  <c r="U21" i="26" s="1"/>
  <c r="AA21" i="26" s="1"/>
  <c r="AG21" i="26" s="1"/>
  <c r="AM21" i="26" s="1"/>
  <c r="M29" i="26"/>
  <c r="O29" i="26" s="1"/>
  <c r="P29" i="26" s="1"/>
  <c r="Q29" i="26" s="1"/>
  <c r="M42" i="26"/>
  <c r="S42" i="26" s="1"/>
  <c r="Y42" i="26" s="1"/>
  <c r="AA42" i="26" s="1"/>
  <c r="AC42" i="26" s="1"/>
  <c r="M27" i="26"/>
  <c r="S27" i="26" s="1"/>
  <c r="T27" i="26" s="1"/>
  <c r="N21" i="26"/>
  <c r="T21" i="26" s="1"/>
  <c r="Z21" i="26" s="1"/>
  <c r="AF21" i="26" s="1"/>
  <c r="AL21" i="26" s="1"/>
  <c r="M31" i="26"/>
  <c r="N31" i="26" s="1"/>
  <c r="U35" i="22"/>
  <c r="V35" i="22" s="1"/>
  <c r="W35" i="22" s="1"/>
  <c r="T21" i="6"/>
  <c r="Z21" i="6" s="1"/>
  <c r="AF21" i="6" s="1"/>
  <c r="AL21" i="6" s="1"/>
  <c r="M28" i="26"/>
  <c r="S28" i="26" s="1"/>
  <c r="M35" i="26"/>
  <c r="S35" i="26" s="1"/>
  <c r="M25" i="26"/>
  <c r="S25" i="26" s="1"/>
  <c r="Y25" i="26" s="1"/>
  <c r="AF37" i="6"/>
  <c r="AK37" i="6"/>
  <c r="AL37" i="6" s="1"/>
  <c r="Z41" i="24"/>
  <c r="AE41" i="24"/>
  <c r="AG41" i="24" s="1"/>
  <c r="AI41" i="24" s="1"/>
  <c r="Z35" i="6"/>
  <c r="AE35" i="6"/>
  <c r="AF35" i="6" s="1"/>
  <c r="Y30" i="26"/>
  <c r="Z30" i="26" s="1"/>
  <c r="Z32" i="22"/>
  <c r="AE32" i="22"/>
  <c r="AF32" i="22" s="1"/>
  <c r="AA32" i="22"/>
  <c r="AB32" i="22" s="1"/>
  <c r="AC32" i="22" s="1"/>
  <c r="AE41" i="22"/>
  <c r="AF41" i="22" s="1"/>
  <c r="Y35" i="22"/>
  <c r="Z35" i="22" s="1"/>
  <c r="T36" i="6"/>
  <c r="Y36" i="6"/>
  <c r="AA36" i="6" s="1"/>
  <c r="AB36" i="6" s="1"/>
  <c r="AC36" i="6" s="1"/>
  <c r="Z31" i="6"/>
  <c r="AE31" i="6"/>
  <c r="AG31" i="6" s="1"/>
  <c r="AH31" i="6" s="1"/>
  <c r="AI31" i="6" s="1"/>
  <c r="AF30" i="6"/>
  <c r="AK30" i="6"/>
  <c r="AL30" i="6" s="1"/>
  <c r="AG30" i="6"/>
  <c r="AH30" i="6" s="1"/>
  <c r="AI30" i="6" s="1"/>
  <c r="Z26" i="6"/>
  <c r="AG26" i="6"/>
  <c r="AH26" i="6" s="1"/>
  <c r="AI26" i="6" s="1"/>
  <c r="Z42" i="6"/>
  <c r="AG42" i="6"/>
  <c r="AI42" i="6" s="1"/>
  <c r="AF32" i="6"/>
  <c r="AK32" i="6"/>
  <c r="AL32" i="6" s="1"/>
  <c r="T33" i="6"/>
  <c r="Y33" i="6"/>
  <c r="AA33" i="6" s="1"/>
  <c r="AB33" i="6" s="1"/>
  <c r="AC33" i="6" s="1"/>
  <c r="Z39" i="6"/>
  <c r="AE39" i="6"/>
  <c r="AG39" i="6" s="1"/>
  <c r="AH39" i="6" s="1"/>
  <c r="AI39" i="6" s="1"/>
  <c r="AA39" i="6"/>
  <c r="AB39" i="6" s="1"/>
  <c r="AC39" i="6" s="1"/>
  <c r="Z28" i="22"/>
  <c r="AE28" i="22"/>
  <c r="AG28" i="22" s="1"/>
  <c r="AH28" i="22" s="1"/>
  <c r="AI28" i="22" s="1"/>
  <c r="AA28" i="22"/>
  <c r="AB28" i="22" s="1"/>
  <c r="AC28" i="22" s="1"/>
  <c r="Z28" i="24"/>
  <c r="AE28" i="24"/>
  <c r="AG28" i="24" s="1"/>
  <c r="AH28" i="24" s="1"/>
  <c r="AI28" i="24" s="1"/>
  <c r="Z34" i="6"/>
  <c r="AE34" i="6"/>
  <c r="AG34" i="6" s="1"/>
  <c r="AH34" i="6" s="1"/>
  <c r="AI34" i="6" s="1"/>
  <c r="Z24" i="6"/>
  <c r="AA24" i="6"/>
  <c r="AB24" i="6" s="1"/>
  <c r="AC24" i="6" s="1"/>
  <c r="AG24" i="6"/>
  <c r="AH24" i="6" s="1"/>
  <c r="AI24" i="6" s="1"/>
  <c r="Z27" i="6"/>
  <c r="AE27" i="6"/>
  <c r="AG27" i="6" s="1"/>
  <c r="AH27" i="6" s="1"/>
  <c r="AI27" i="6" s="1"/>
  <c r="AA27" i="6"/>
  <c r="AB27" i="6" s="1"/>
  <c r="AC27" i="6" s="1"/>
  <c r="AF25" i="6"/>
  <c r="AK25" i="6"/>
  <c r="AL25" i="6" s="1"/>
  <c r="Z40" i="6"/>
  <c r="AE40" i="6"/>
  <c r="AG40" i="6" s="1"/>
  <c r="AI40" i="6" s="1"/>
  <c r="Z29" i="22"/>
  <c r="AE29" i="22"/>
  <c r="AG29" i="22" s="1"/>
  <c r="AH29" i="22" s="1"/>
  <c r="AI29" i="22" s="1"/>
  <c r="T33" i="22"/>
  <c r="Y33" i="22"/>
  <c r="AA33" i="22" s="1"/>
  <c r="AB33" i="22" s="1"/>
  <c r="AC33" i="22" s="1"/>
  <c r="AF31" i="22"/>
  <c r="AK31" i="22"/>
  <c r="AL31" i="22" s="1"/>
  <c r="Z30" i="24"/>
  <c r="AE30" i="24"/>
  <c r="AG30" i="24" s="1"/>
  <c r="AH30" i="24" s="1"/>
  <c r="AI30" i="24" s="1"/>
  <c r="T31" i="24"/>
  <c r="Y31" i="24"/>
  <c r="AA31" i="24" s="1"/>
  <c r="AB31" i="24" s="1"/>
  <c r="AC31" i="24" s="1"/>
  <c r="Y24" i="26"/>
  <c r="Y28" i="6"/>
  <c r="AA28" i="6" s="1"/>
  <c r="AB28" i="6" s="1"/>
  <c r="AC28" i="6" s="1"/>
  <c r="AK35" i="6"/>
  <c r="AL35" i="6" s="1"/>
  <c r="Z32" i="24"/>
  <c r="AE32" i="24"/>
  <c r="AG32" i="24" s="1"/>
  <c r="AH32" i="24" s="1"/>
  <c r="AI32" i="24" s="1"/>
  <c r="AA32" i="24"/>
  <c r="AB32" i="24" s="1"/>
  <c r="AC32" i="24" s="1"/>
  <c r="Z35" i="24"/>
  <c r="AE35" i="24"/>
  <c r="Z42" i="24"/>
  <c r="AE42" i="24"/>
  <c r="AG42" i="24" s="1"/>
  <c r="AI42" i="24" s="1"/>
  <c r="AF24" i="22"/>
  <c r="AK24" i="22"/>
  <c r="AL24" i="22" s="1"/>
  <c r="AG24" i="22"/>
  <c r="AH24" i="22" s="1"/>
  <c r="AI24" i="22" s="1"/>
  <c r="U41" i="6"/>
  <c r="W41" i="6" s="1"/>
  <c r="T27" i="22"/>
  <c r="Y27" i="22"/>
  <c r="AF37" i="22"/>
  <c r="AK37" i="22"/>
  <c r="AL37" i="22" s="1"/>
  <c r="AF33" i="24"/>
  <c r="AK33" i="24"/>
  <c r="AL33" i="24" s="1"/>
  <c r="AF36" i="24"/>
  <c r="AK36" i="24"/>
  <c r="AM36" i="24" s="1"/>
  <c r="AN36" i="24" s="1"/>
  <c r="AO36" i="24" s="1"/>
  <c r="Z27" i="24"/>
  <c r="AE27" i="24"/>
  <c r="AG27" i="24" s="1"/>
  <c r="AH27" i="24" s="1"/>
  <c r="AI27" i="24" s="1"/>
  <c r="AF38" i="24"/>
  <c r="AK38" i="24"/>
  <c r="AL38" i="24" s="1"/>
  <c r="Z25" i="22"/>
  <c r="AE25" i="22"/>
  <c r="AG25" i="22" s="1"/>
  <c r="AH25" i="22" s="1"/>
  <c r="AI25" i="22" s="1"/>
  <c r="Z38" i="22"/>
  <c r="AE38" i="22"/>
  <c r="AG38" i="22" s="1"/>
  <c r="AH38" i="22" s="1"/>
  <c r="AI38" i="22" s="1"/>
  <c r="AA38" i="22"/>
  <c r="AB38" i="22" s="1"/>
  <c r="AC38" i="22" s="1"/>
  <c r="Z26" i="22"/>
  <c r="AE26" i="22"/>
  <c r="AG26" i="22" s="1"/>
  <c r="AH26" i="22" s="1"/>
  <c r="AI26" i="22" s="1"/>
  <c r="AF40" i="22"/>
  <c r="AK40" i="22"/>
  <c r="AM40" i="22" s="1"/>
  <c r="AO40" i="22" s="1"/>
  <c r="AK41" i="24"/>
  <c r="AM41" i="24" s="1"/>
  <c r="AO41" i="24" s="1"/>
  <c r="Z40" i="24"/>
  <c r="AE40" i="24"/>
  <c r="AG40" i="24" s="1"/>
  <c r="AI40" i="24" s="1"/>
  <c r="Y41" i="6"/>
  <c r="AA41" i="6" s="1"/>
  <c r="AC41" i="6" s="1"/>
  <c r="Z37" i="24"/>
  <c r="AE37" i="24"/>
  <c r="AG37" i="24" s="1"/>
  <c r="AH37" i="24" s="1"/>
  <c r="AI37" i="24" s="1"/>
  <c r="T42" i="22"/>
  <c r="Y42" i="22"/>
  <c r="AA42" i="22" s="1"/>
  <c r="AC42" i="22" s="1"/>
  <c r="AE24" i="24"/>
  <c r="AG24" i="24" s="1"/>
  <c r="AH24" i="24" s="1"/>
  <c r="AI24" i="24" s="1"/>
  <c r="Z29" i="24"/>
  <c r="AE29" i="24"/>
  <c r="AG29" i="24" s="1"/>
  <c r="AH29" i="24" s="1"/>
  <c r="AI29" i="24" s="1"/>
  <c r="AE41" i="26"/>
  <c r="AG41" i="26" s="1"/>
  <c r="AI41" i="26" s="1"/>
  <c r="AE37" i="26"/>
  <c r="Y36" i="26"/>
  <c r="AF34" i="22"/>
  <c r="AK34" i="22"/>
  <c r="AL34" i="22" s="1"/>
  <c r="AA21" i="6"/>
  <c r="AG21" i="6" s="1"/>
  <c r="AM21" i="6" s="1"/>
  <c r="Y26" i="24"/>
  <c r="AA26" i="24" s="1"/>
  <c r="AB26" i="24" s="1"/>
  <c r="AC26" i="24" s="1"/>
  <c r="Y30" i="22"/>
  <c r="AA30" i="22" s="1"/>
  <c r="AB30" i="22" s="1"/>
  <c r="AC30" i="22" s="1"/>
  <c r="AE39" i="22"/>
  <c r="AG39" i="22" s="1"/>
  <c r="AH39" i="22" s="1"/>
  <c r="AI39" i="22" s="1"/>
  <c r="T21" i="22"/>
  <c r="Z21" i="22" s="1"/>
  <c r="AF21" i="22" s="1"/>
  <c r="AL21" i="22" s="1"/>
  <c r="Y34" i="24"/>
  <c r="AA34" i="24" s="1"/>
  <c r="AB34" i="24" s="1"/>
  <c r="AC34" i="24" s="1"/>
  <c r="S32" i="26"/>
  <c r="AG34" i="22"/>
  <c r="AH34" i="22" s="1"/>
  <c r="AI34" i="22" s="1"/>
  <c r="U42" i="22"/>
  <c r="W42" i="22" s="1"/>
  <c r="AA40" i="24"/>
  <c r="AC40" i="24" s="1"/>
  <c r="AA28" i="24"/>
  <c r="AB28" i="24" s="1"/>
  <c r="AC28" i="24" s="1"/>
  <c r="AB23" i="27"/>
  <c r="AD31" i="27"/>
  <c r="AH87" i="27"/>
  <c r="AN87" i="27" s="1"/>
  <c r="AH23" i="27"/>
  <c r="AD33" i="27"/>
  <c r="AD38" i="27"/>
  <c r="AD39" i="27"/>
  <c r="AD30" i="27"/>
  <c r="AB84" i="27"/>
  <c r="AB88" i="27" s="1"/>
  <c r="F86" i="18" s="1"/>
  <c r="V88" i="27"/>
  <c r="E86" i="18" s="1"/>
  <c r="M40" i="27"/>
  <c r="S40" i="27" s="1"/>
  <c r="Y40" i="27" s="1"/>
  <c r="AE40" i="27" s="1"/>
  <c r="M37" i="27"/>
  <c r="S37" i="27" s="1"/>
  <c r="Y37" i="27" s="1"/>
  <c r="AE37" i="27" s="1"/>
  <c r="M29" i="27"/>
  <c r="S29" i="27" s="1"/>
  <c r="Y29" i="27" s="1"/>
  <c r="AE29" i="27" s="1"/>
  <c r="M34" i="27"/>
  <c r="S34" i="27" s="1"/>
  <c r="Y34" i="27" s="1"/>
  <c r="AE34" i="27" s="1"/>
  <c r="AK34" i="27" s="1"/>
  <c r="M39" i="27"/>
  <c r="S39" i="27" s="1"/>
  <c r="Y39" i="27" s="1"/>
  <c r="M31" i="27"/>
  <c r="S31" i="27" s="1"/>
  <c r="Y31" i="27" s="1"/>
  <c r="M41" i="27"/>
  <c r="S41" i="27" s="1"/>
  <c r="Y41" i="27" s="1"/>
  <c r="AE41" i="27" s="1"/>
  <c r="M36" i="27"/>
  <c r="S36" i="27" s="1"/>
  <c r="Y36" i="27" s="1"/>
  <c r="AE36" i="27" s="1"/>
  <c r="AF36" i="27" s="1"/>
  <c r="M33" i="27"/>
  <c r="S33" i="27" s="1"/>
  <c r="Y33" i="27" s="1"/>
  <c r="M38" i="27"/>
  <c r="S38" i="27" s="1"/>
  <c r="Y38" i="27" s="1"/>
  <c r="M30" i="27"/>
  <c r="S30" i="27" s="1"/>
  <c r="Y30" i="27" s="1"/>
  <c r="M32" i="27"/>
  <c r="S32" i="27" s="1"/>
  <c r="Y32" i="27" s="1"/>
  <c r="AE32" i="27" s="1"/>
  <c r="M42" i="27"/>
  <c r="S42" i="27" s="1"/>
  <c r="Y42" i="27" s="1"/>
  <c r="AE42" i="27" s="1"/>
  <c r="M27" i="27"/>
  <c r="S27" i="27" s="1"/>
  <c r="Y27" i="27" s="1"/>
  <c r="AE27" i="27" s="1"/>
  <c r="M24" i="27"/>
  <c r="O21" i="27"/>
  <c r="U21" i="27" s="1"/>
  <c r="AA21" i="27" s="1"/>
  <c r="AG21" i="27" s="1"/>
  <c r="AM21" i="27" s="1"/>
  <c r="M35" i="27"/>
  <c r="S35" i="27" s="1"/>
  <c r="Y35" i="27" s="1"/>
  <c r="AE35" i="27" s="1"/>
  <c r="AK35" i="27" s="1"/>
  <c r="N21" i="27"/>
  <c r="T21" i="27" s="1"/>
  <c r="Z21" i="27" s="1"/>
  <c r="AF21" i="27" s="1"/>
  <c r="AL21" i="27" s="1"/>
  <c r="M26" i="27"/>
  <c r="S26" i="27" s="1"/>
  <c r="Y26" i="27" s="1"/>
  <c r="AE26" i="27" s="1"/>
  <c r="AK26" i="27" s="1"/>
  <c r="S24" i="27"/>
  <c r="Y24" i="27" s="1"/>
  <c r="AE24" i="27" s="1"/>
  <c r="M28" i="27"/>
  <c r="S28" i="27" s="1"/>
  <c r="Y28" i="27" s="1"/>
  <c r="AE28" i="27" s="1"/>
  <c r="M25" i="27"/>
  <c r="S25" i="27" s="1"/>
  <c r="Y25" i="27" s="1"/>
  <c r="AE25" i="27" s="1"/>
  <c r="K94" i="27"/>
  <c r="K101" i="27"/>
  <c r="AD33" i="26"/>
  <c r="AH23" i="26"/>
  <c r="AD38" i="26"/>
  <c r="AO23" i="26"/>
  <c r="AB23" i="26"/>
  <c r="Q23" i="26"/>
  <c r="AH83" i="26"/>
  <c r="V87" i="26"/>
  <c r="AB87" i="26" s="1"/>
  <c r="K103" i="26"/>
  <c r="K105" i="26" s="1"/>
  <c r="AP89" i="26"/>
  <c r="AQ89" i="26" s="1"/>
  <c r="K91" i="26"/>
  <c r="K94" i="26" s="1"/>
  <c r="W23" i="26"/>
  <c r="AD30" i="26"/>
  <c r="AN83" i="26"/>
  <c r="K96" i="25"/>
  <c r="C93" i="18" s="1"/>
  <c r="K95" i="25"/>
  <c r="AD42" i="25"/>
  <c r="AB23" i="25"/>
  <c r="K102" i="25"/>
  <c r="M40" i="25"/>
  <c r="S40" i="25" s="1"/>
  <c r="Y40" i="25" s="1"/>
  <c r="M37" i="25"/>
  <c r="S37" i="25" s="1"/>
  <c r="Y37" i="25" s="1"/>
  <c r="AE37" i="25" s="1"/>
  <c r="M29" i="25"/>
  <c r="S29" i="25" s="1"/>
  <c r="Y29" i="25" s="1"/>
  <c r="AE29" i="25" s="1"/>
  <c r="M39" i="25"/>
  <c r="S39" i="25" s="1"/>
  <c r="Y39" i="25" s="1"/>
  <c r="Z39" i="25" s="1"/>
  <c r="M31" i="25"/>
  <c r="M33" i="25"/>
  <c r="S33" i="25" s="1"/>
  <c r="Y33" i="25" s="1"/>
  <c r="AE33" i="25" s="1"/>
  <c r="AK33" i="25" s="1"/>
  <c r="S31" i="25"/>
  <c r="Y31" i="25" s="1"/>
  <c r="M38" i="25"/>
  <c r="S38" i="25" s="1"/>
  <c r="Y38" i="25" s="1"/>
  <c r="AE38" i="25" s="1"/>
  <c r="M30" i="25"/>
  <c r="S30" i="25" s="1"/>
  <c r="Y30" i="25" s="1"/>
  <c r="AE30" i="25" s="1"/>
  <c r="M42" i="25"/>
  <c r="M35" i="25"/>
  <c r="S35" i="25" s="1"/>
  <c r="Y35" i="25" s="1"/>
  <c r="M41" i="25"/>
  <c r="S41" i="25" s="1"/>
  <c r="Y41" i="25" s="1"/>
  <c r="AE41" i="25" s="1"/>
  <c r="N21" i="25"/>
  <c r="T21" i="25" s="1"/>
  <c r="Z21" i="25" s="1"/>
  <c r="AF21" i="25" s="1"/>
  <c r="AL21" i="25" s="1"/>
  <c r="M26" i="25"/>
  <c r="S26" i="25" s="1"/>
  <c r="Y26" i="25" s="1"/>
  <c r="AE26" i="25" s="1"/>
  <c r="S42" i="25"/>
  <c r="Y42" i="25" s="1"/>
  <c r="M24" i="25"/>
  <c r="S24" i="25" s="1"/>
  <c r="Y24" i="25" s="1"/>
  <c r="AE24" i="25" s="1"/>
  <c r="M34" i="25"/>
  <c r="S34" i="25" s="1"/>
  <c r="Y34" i="25" s="1"/>
  <c r="AE34" i="25" s="1"/>
  <c r="M32" i="25"/>
  <c r="S32" i="25" s="1"/>
  <c r="Y32" i="25" s="1"/>
  <c r="AE32" i="25" s="1"/>
  <c r="M25" i="25"/>
  <c r="S25" i="25" s="1"/>
  <c r="Y25" i="25" s="1"/>
  <c r="AE25" i="25" s="1"/>
  <c r="AK25" i="25" s="1"/>
  <c r="M28" i="25"/>
  <c r="S28" i="25" s="1"/>
  <c r="Y28" i="25" s="1"/>
  <c r="AE28" i="25" s="1"/>
  <c r="AF28" i="25" s="1"/>
  <c r="M36" i="25"/>
  <c r="S36" i="25" s="1"/>
  <c r="Y36" i="25" s="1"/>
  <c r="AE36" i="25" s="1"/>
  <c r="M27" i="25"/>
  <c r="S27" i="25" s="1"/>
  <c r="Y27" i="25" s="1"/>
  <c r="AE27" i="25" s="1"/>
  <c r="O21" i="25"/>
  <c r="U21" i="25" s="1"/>
  <c r="AA21" i="25" s="1"/>
  <c r="AG21" i="25" s="1"/>
  <c r="AM21" i="25" s="1"/>
  <c r="AD31" i="25"/>
  <c r="AD35" i="25"/>
  <c r="AD39" i="25"/>
  <c r="AH23" i="25"/>
  <c r="AD40" i="25"/>
  <c r="AP89" i="25"/>
  <c r="AQ89" i="25" s="1"/>
  <c r="V88" i="25"/>
  <c r="E84" i="18" s="1"/>
  <c r="AB83" i="25"/>
  <c r="AH83" i="24"/>
  <c r="AN83" i="24" s="1"/>
  <c r="AD34" i="24"/>
  <c r="N26" i="24"/>
  <c r="O26" i="24"/>
  <c r="P26" i="24" s="1"/>
  <c r="Q26" i="24" s="1"/>
  <c r="AF39" i="24"/>
  <c r="AG39" i="24"/>
  <c r="AH39" i="24" s="1"/>
  <c r="AI39" i="24" s="1"/>
  <c r="N32" i="24"/>
  <c r="O32" i="24"/>
  <c r="P32" i="24" s="1"/>
  <c r="Q32" i="24" s="1"/>
  <c r="O30" i="24"/>
  <c r="P30" i="24" s="1"/>
  <c r="Q30" i="24" s="1"/>
  <c r="N30" i="24"/>
  <c r="O36" i="24"/>
  <c r="P36" i="24" s="1"/>
  <c r="Q36" i="24" s="1"/>
  <c r="N36" i="24"/>
  <c r="AA37" i="24"/>
  <c r="AB37" i="24" s="1"/>
  <c r="AC37" i="24" s="1"/>
  <c r="AG36" i="24"/>
  <c r="AH36" i="24" s="1"/>
  <c r="AI36" i="24" s="1"/>
  <c r="AA29" i="24"/>
  <c r="AB29" i="24" s="1"/>
  <c r="AC29" i="24" s="1"/>
  <c r="AF25" i="24"/>
  <c r="AG25" i="24"/>
  <c r="AH25" i="24" s="1"/>
  <c r="AI25" i="24" s="1"/>
  <c r="O33" i="24"/>
  <c r="P33" i="24" s="1"/>
  <c r="Q33" i="24" s="1"/>
  <c r="N33" i="24"/>
  <c r="T38" i="24"/>
  <c r="U38" i="24"/>
  <c r="V38" i="24" s="1"/>
  <c r="W38" i="24" s="1"/>
  <c r="N28" i="24"/>
  <c r="O28" i="24"/>
  <c r="P28" i="24" s="1"/>
  <c r="Q28" i="24" s="1"/>
  <c r="T41" i="24"/>
  <c r="U41" i="24"/>
  <c r="W41" i="24" s="1"/>
  <c r="AA27" i="24"/>
  <c r="AB27" i="24" s="1"/>
  <c r="AC27" i="24" s="1"/>
  <c r="AA30" i="24"/>
  <c r="AB30" i="24" s="1"/>
  <c r="AC30" i="24" s="1"/>
  <c r="AB87" i="24"/>
  <c r="AH87" i="24" s="1"/>
  <c r="AN87" i="24" s="1"/>
  <c r="U24" i="24"/>
  <c r="V24" i="24" s="1"/>
  <c r="W24" i="24" s="1"/>
  <c r="N37" i="24"/>
  <c r="O37" i="24"/>
  <c r="P37" i="24" s="1"/>
  <c r="Q37" i="24" s="1"/>
  <c r="AM25" i="24"/>
  <c r="AN25" i="24" s="1"/>
  <c r="AO25" i="24" s="1"/>
  <c r="T29" i="24"/>
  <c r="U29" i="24"/>
  <c r="V29" i="24" s="1"/>
  <c r="W29" i="24" s="1"/>
  <c r="Z36" i="24"/>
  <c r="AA36" i="24"/>
  <c r="AB36" i="24" s="1"/>
  <c r="AC36" i="24" s="1"/>
  <c r="N31" i="24"/>
  <c r="O31" i="24"/>
  <c r="P31" i="24" s="1"/>
  <c r="Q31" i="24" s="1"/>
  <c r="T25" i="24"/>
  <c r="U25" i="24"/>
  <c r="V25" i="24" s="1"/>
  <c r="W25" i="24" s="1"/>
  <c r="N42" i="24"/>
  <c r="O42" i="24"/>
  <c r="Q42" i="24" s="1"/>
  <c r="AA24" i="24"/>
  <c r="AB24" i="24" s="1"/>
  <c r="AC24" i="24" s="1"/>
  <c r="AA42" i="24"/>
  <c r="AC42" i="24" s="1"/>
  <c r="AB86" i="24"/>
  <c r="AB88" i="24" s="1"/>
  <c r="F83" i="18" s="1"/>
  <c r="AG33" i="24"/>
  <c r="AH33" i="24" s="1"/>
  <c r="AI33" i="24" s="1"/>
  <c r="T39" i="24"/>
  <c r="U39" i="24"/>
  <c r="V39" i="24" s="1"/>
  <c r="W39" i="24" s="1"/>
  <c r="N27" i="24"/>
  <c r="O27" i="24"/>
  <c r="P27" i="24" s="1"/>
  <c r="Q27" i="24" s="1"/>
  <c r="N41" i="24"/>
  <c r="O41" i="24"/>
  <c r="Q41" i="24" s="1"/>
  <c r="T33" i="24"/>
  <c r="U33" i="24"/>
  <c r="V33" i="24" s="1"/>
  <c r="W33" i="24" s="1"/>
  <c r="AN23" i="24"/>
  <c r="AG38" i="24"/>
  <c r="AH38" i="24" s="1"/>
  <c r="AI38" i="24" s="1"/>
  <c r="U31" i="24"/>
  <c r="V31" i="24" s="1"/>
  <c r="W31" i="24" s="1"/>
  <c r="AH86" i="24"/>
  <c r="T30" i="24"/>
  <c r="U30" i="24"/>
  <c r="V30" i="24" s="1"/>
  <c r="W30" i="24" s="1"/>
  <c r="AA25" i="24"/>
  <c r="AB25" i="24" s="1"/>
  <c r="AC25" i="24" s="1"/>
  <c r="Z25" i="24"/>
  <c r="T35" i="24"/>
  <c r="U35" i="24"/>
  <c r="V35" i="24" s="1"/>
  <c r="W35" i="24" s="1"/>
  <c r="N29" i="24"/>
  <c r="O29" i="24"/>
  <c r="P29" i="24" s="1"/>
  <c r="Q29" i="24" s="1"/>
  <c r="AL39" i="24"/>
  <c r="AM39" i="24"/>
  <c r="AN39" i="24" s="1"/>
  <c r="AO39" i="24" s="1"/>
  <c r="N35" i="24"/>
  <c r="O35" i="24"/>
  <c r="P35" i="24" s="1"/>
  <c r="Q35" i="24" s="1"/>
  <c r="T36" i="24"/>
  <c r="U36" i="24"/>
  <c r="V36" i="24" s="1"/>
  <c r="W36" i="24" s="1"/>
  <c r="V23" i="24"/>
  <c r="AA35" i="24"/>
  <c r="AB35" i="24" s="1"/>
  <c r="AC35" i="24" s="1"/>
  <c r="AD31" i="24"/>
  <c r="P88" i="24"/>
  <c r="D83" i="18" s="1"/>
  <c r="T32" i="24"/>
  <c r="U32" i="24"/>
  <c r="V32" i="24" s="1"/>
  <c r="W32" i="24" s="1"/>
  <c r="T37" i="24"/>
  <c r="U37" i="24"/>
  <c r="V37" i="24" s="1"/>
  <c r="W37" i="24" s="1"/>
  <c r="U27" i="24"/>
  <c r="V27" i="24" s="1"/>
  <c r="W27" i="24" s="1"/>
  <c r="T27" i="24"/>
  <c r="N24" i="24"/>
  <c r="O24" i="24"/>
  <c r="N40" i="24"/>
  <c r="O40" i="24"/>
  <c r="Q40" i="24" s="1"/>
  <c r="O38" i="24"/>
  <c r="P38" i="24" s="1"/>
  <c r="Q38" i="24" s="1"/>
  <c r="N38" i="24"/>
  <c r="AD23" i="24"/>
  <c r="AG23" i="24" s="1"/>
  <c r="AA23" i="24"/>
  <c r="V88" i="24"/>
  <c r="E83" i="18" s="1"/>
  <c r="U26" i="24"/>
  <c r="V26" i="24" s="1"/>
  <c r="W26" i="24" s="1"/>
  <c r="AP89" i="24"/>
  <c r="AQ89" i="24" s="1"/>
  <c r="U34" i="24"/>
  <c r="V34" i="24" s="1"/>
  <c r="W34" i="24" s="1"/>
  <c r="Z39" i="24"/>
  <c r="AA39" i="24"/>
  <c r="AB39" i="24" s="1"/>
  <c r="AC39" i="24" s="1"/>
  <c r="T40" i="24"/>
  <c r="U40" i="24"/>
  <c r="W40" i="24" s="1"/>
  <c r="Z33" i="24"/>
  <c r="AA33" i="24"/>
  <c r="AB33" i="24" s="1"/>
  <c r="AC33" i="24" s="1"/>
  <c r="T28" i="24"/>
  <c r="U28" i="24"/>
  <c r="V28" i="24" s="1"/>
  <c r="W28" i="24" s="1"/>
  <c r="N39" i="24"/>
  <c r="O39" i="24"/>
  <c r="P39" i="24" s="1"/>
  <c r="Q39" i="24" s="1"/>
  <c r="N34" i="24"/>
  <c r="O34" i="24"/>
  <c r="P34" i="24" s="1"/>
  <c r="Q34" i="24" s="1"/>
  <c r="Z38" i="24"/>
  <c r="AA38" i="24"/>
  <c r="AB38" i="24" s="1"/>
  <c r="AC38" i="24" s="1"/>
  <c r="N25" i="24"/>
  <c r="O25" i="24"/>
  <c r="P25" i="24" s="1"/>
  <c r="Q25" i="24" s="1"/>
  <c r="T42" i="24"/>
  <c r="U42" i="24"/>
  <c r="W42" i="24" s="1"/>
  <c r="K94" i="24"/>
  <c r="K101" i="24"/>
  <c r="AD26" i="24"/>
  <c r="AA41" i="24"/>
  <c r="AC41" i="24" s="1"/>
  <c r="AH85" i="24"/>
  <c r="AN85" i="24" s="1"/>
  <c r="U21" i="22"/>
  <c r="AA21" i="22" s="1"/>
  <c r="AG21" i="22" s="1"/>
  <c r="AM21" i="22" s="1"/>
  <c r="AM29" i="6"/>
  <c r="AN29" i="6" s="1"/>
  <c r="AO29" i="6" s="1"/>
  <c r="U36" i="6"/>
  <c r="V36" i="6" s="1"/>
  <c r="W36" i="6" s="1"/>
  <c r="AA26" i="22"/>
  <c r="AB26" i="22" s="1"/>
  <c r="AC26" i="22" s="1"/>
  <c r="AG25" i="6"/>
  <c r="AH25" i="6" s="1"/>
  <c r="AI25" i="6" s="1"/>
  <c r="AG40" i="22"/>
  <c r="AI40" i="22" s="1"/>
  <c r="U27" i="22"/>
  <c r="V27" i="22" s="1"/>
  <c r="W27" i="22" s="1"/>
  <c r="AG32" i="6"/>
  <c r="AH32" i="6" s="1"/>
  <c r="AI32" i="6" s="1"/>
  <c r="AA34" i="6"/>
  <c r="AB34" i="6" s="1"/>
  <c r="AC34" i="6" s="1"/>
  <c r="AA41" i="22"/>
  <c r="AC41" i="22" s="1"/>
  <c r="AA40" i="6"/>
  <c r="AC40" i="6" s="1"/>
  <c r="AA25" i="22"/>
  <c r="AB25" i="22" s="1"/>
  <c r="AC25" i="22" s="1"/>
  <c r="T36" i="22"/>
  <c r="U36" i="22"/>
  <c r="V36" i="22" s="1"/>
  <c r="W36" i="22" s="1"/>
  <c r="AD27" i="22"/>
  <c r="N26" i="22"/>
  <c r="O26" i="22"/>
  <c r="P26" i="22" s="1"/>
  <c r="Q26" i="22" s="1"/>
  <c r="T38" i="22"/>
  <c r="U38" i="22"/>
  <c r="V38" i="22" s="1"/>
  <c r="W38" i="22" s="1"/>
  <c r="T40" i="22"/>
  <c r="U40" i="22"/>
  <c r="W40" i="22" s="1"/>
  <c r="AF36" i="22"/>
  <c r="AG36" i="22"/>
  <c r="AH36" i="22" s="1"/>
  <c r="AI36" i="22" s="1"/>
  <c r="AO23" i="22"/>
  <c r="V87" i="22"/>
  <c r="AB87" i="22" s="1"/>
  <c r="AH87" i="22" s="1"/>
  <c r="AD35" i="22"/>
  <c r="N24" i="22"/>
  <c r="O24" i="22"/>
  <c r="N41" i="22"/>
  <c r="O41" i="22"/>
  <c r="Q41" i="22" s="1"/>
  <c r="N27" i="22"/>
  <c r="O27" i="22"/>
  <c r="P27" i="22" s="1"/>
  <c r="Q27" i="22" s="1"/>
  <c r="N33" i="22"/>
  <c r="O33" i="22"/>
  <c r="P33" i="22" s="1"/>
  <c r="Q33" i="22" s="1"/>
  <c r="AM36" i="22"/>
  <c r="AN36" i="22" s="1"/>
  <c r="AO36" i="22" s="1"/>
  <c r="AG37" i="22"/>
  <c r="AH37" i="22" s="1"/>
  <c r="AI37" i="22" s="1"/>
  <c r="AG31" i="22"/>
  <c r="AH31" i="22" s="1"/>
  <c r="AI31" i="22" s="1"/>
  <c r="N30" i="22"/>
  <c r="O30" i="22"/>
  <c r="P30" i="22" s="1"/>
  <c r="Q30" i="22" s="1"/>
  <c r="N38" i="22"/>
  <c r="O38" i="22"/>
  <c r="P38" i="22" s="1"/>
  <c r="Q38" i="22" s="1"/>
  <c r="N32" i="22"/>
  <c r="O32" i="22"/>
  <c r="P32" i="22" s="1"/>
  <c r="Q32" i="22" s="1"/>
  <c r="Z40" i="22"/>
  <c r="AA40" i="22"/>
  <c r="AC40" i="22" s="1"/>
  <c r="T29" i="22"/>
  <c r="U29" i="22"/>
  <c r="V29" i="22" s="1"/>
  <c r="W29" i="22" s="1"/>
  <c r="O37" i="22"/>
  <c r="P37" i="22" s="1"/>
  <c r="Q37" i="22" s="1"/>
  <c r="N37" i="22"/>
  <c r="AP89" i="22"/>
  <c r="AQ89" i="22" s="1"/>
  <c r="N28" i="22"/>
  <c r="O28" i="22"/>
  <c r="P28" i="22" s="1"/>
  <c r="Q28" i="22" s="1"/>
  <c r="N39" i="22"/>
  <c r="O39" i="22"/>
  <c r="P39" i="22" s="1"/>
  <c r="Q39" i="22" s="1"/>
  <c r="Z34" i="22"/>
  <c r="AA34" i="22"/>
  <c r="AB34" i="22" s="1"/>
  <c r="AC34" i="22" s="1"/>
  <c r="T41" i="22"/>
  <c r="U41" i="22"/>
  <c r="W41" i="22" s="1"/>
  <c r="Z37" i="22"/>
  <c r="AA37" i="22"/>
  <c r="AB37" i="22" s="1"/>
  <c r="AC37" i="22" s="1"/>
  <c r="N31" i="22"/>
  <c r="O31" i="22"/>
  <c r="P31" i="22" s="1"/>
  <c r="Q31" i="22" s="1"/>
  <c r="AA39" i="22"/>
  <c r="AB39" i="22" s="1"/>
  <c r="AC39" i="22" s="1"/>
  <c r="T31" i="22"/>
  <c r="U31" i="22"/>
  <c r="V31" i="22" s="1"/>
  <c r="W31" i="22" s="1"/>
  <c r="AH23" i="22"/>
  <c r="Z31" i="22"/>
  <c r="AA31" i="22"/>
  <c r="AB31" i="22" s="1"/>
  <c r="AC31" i="22" s="1"/>
  <c r="Z36" i="22"/>
  <c r="AA36" i="22"/>
  <c r="AB36" i="22" s="1"/>
  <c r="AC36" i="22" s="1"/>
  <c r="N42" i="22"/>
  <c r="O42" i="22"/>
  <c r="Q42" i="22" s="1"/>
  <c r="T34" i="22"/>
  <c r="U34" i="22"/>
  <c r="V34" i="22" s="1"/>
  <c r="W34" i="22" s="1"/>
  <c r="AA29" i="22"/>
  <c r="AB29" i="22" s="1"/>
  <c r="AC29" i="22" s="1"/>
  <c r="T24" i="22"/>
  <c r="U24" i="22"/>
  <c r="T37" i="22"/>
  <c r="U37" i="22"/>
  <c r="V37" i="22" s="1"/>
  <c r="W37" i="22" s="1"/>
  <c r="T39" i="22"/>
  <c r="U39" i="22"/>
  <c r="V39" i="22" s="1"/>
  <c r="W39" i="22" s="1"/>
  <c r="P88" i="22"/>
  <c r="D82" i="18" s="1"/>
  <c r="U30" i="22"/>
  <c r="V30" i="22" s="1"/>
  <c r="W30" i="22" s="1"/>
  <c r="AD42" i="22"/>
  <c r="AB23" i="22"/>
  <c r="V88" i="22"/>
  <c r="E82" i="18" s="1"/>
  <c r="U33" i="22"/>
  <c r="V33" i="22" s="1"/>
  <c r="W33" i="22" s="1"/>
  <c r="N35" i="22"/>
  <c r="O35" i="22"/>
  <c r="P35" i="22" s="1"/>
  <c r="Q35" i="22" s="1"/>
  <c r="Z24" i="22"/>
  <c r="AA24" i="22"/>
  <c r="AB24" i="22" s="1"/>
  <c r="AC24" i="22" s="1"/>
  <c r="N36" i="22"/>
  <c r="O36" i="22"/>
  <c r="P36" i="22" s="1"/>
  <c r="Q36" i="22" s="1"/>
  <c r="T32" i="22"/>
  <c r="U32" i="22"/>
  <c r="V32" i="22" s="1"/>
  <c r="W32" i="22" s="1"/>
  <c r="O29" i="22"/>
  <c r="P29" i="22" s="1"/>
  <c r="Q29" i="22" s="1"/>
  <c r="N29" i="22"/>
  <c r="O40" i="22"/>
  <c r="Q40" i="22" s="1"/>
  <c r="N40" i="22"/>
  <c r="AD33" i="22"/>
  <c r="T25" i="22"/>
  <c r="U25" i="22"/>
  <c r="V25" i="22" s="1"/>
  <c r="W25" i="22" s="1"/>
  <c r="T28" i="22"/>
  <c r="U28" i="22"/>
  <c r="V28" i="22" s="1"/>
  <c r="W28" i="22" s="1"/>
  <c r="N25" i="22"/>
  <c r="O25" i="22"/>
  <c r="P25" i="22" s="1"/>
  <c r="Q25" i="22" s="1"/>
  <c r="T26" i="22"/>
  <c r="U26" i="22"/>
  <c r="V26" i="22" s="1"/>
  <c r="W26" i="22" s="1"/>
  <c r="N34" i="22"/>
  <c r="O34" i="22"/>
  <c r="P34" i="22" s="1"/>
  <c r="Q34" i="22" s="1"/>
  <c r="W23" i="22"/>
  <c r="AH83" i="22"/>
  <c r="AN83" i="22" s="1"/>
  <c r="K102" i="6"/>
  <c r="AB83" i="6"/>
  <c r="AH83" i="6" s="1"/>
  <c r="K96" i="6"/>
  <c r="C90" i="18" s="1"/>
  <c r="K95" i="6"/>
  <c r="AB87" i="6"/>
  <c r="T25" i="6"/>
  <c r="U25" i="6"/>
  <c r="V25" i="6" s="1"/>
  <c r="W25" i="6" s="1"/>
  <c r="Z37" i="6"/>
  <c r="AA37" i="6"/>
  <c r="AB37" i="6" s="1"/>
  <c r="AC37" i="6" s="1"/>
  <c r="N28" i="6"/>
  <c r="O28" i="6"/>
  <c r="P28" i="6" s="1"/>
  <c r="Q28" i="6" s="1"/>
  <c r="T40" i="6"/>
  <c r="U40" i="6"/>
  <c r="W40" i="6" s="1"/>
  <c r="N39" i="6"/>
  <c r="O39" i="6"/>
  <c r="P39" i="6" s="1"/>
  <c r="Q39" i="6" s="1"/>
  <c r="AG37" i="6"/>
  <c r="AH37" i="6" s="1"/>
  <c r="AI37" i="6" s="1"/>
  <c r="U33" i="6"/>
  <c r="V33" i="6" s="1"/>
  <c r="W33" i="6" s="1"/>
  <c r="T37" i="6"/>
  <c r="U37" i="6"/>
  <c r="V37" i="6" s="1"/>
  <c r="W37" i="6" s="1"/>
  <c r="AD36" i="6"/>
  <c r="AA35" i="6"/>
  <c r="AB35" i="6" s="1"/>
  <c r="AC35" i="6" s="1"/>
  <c r="N27" i="6"/>
  <c r="O27" i="6"/>
  <c r="P27" i="6" s="1"/>
  <c r="Q27" i="6" s="1"/>
  <c r="T30" i="6"/>
  <c r="U30" i="6"/>
  <c r="V30" i="6" s="1"/>
  <c r="W30" i="6" s="1"/>
  <c r="N41" i="6"/>
  <c r="O41" i="6"/>
  <c r="Q41" i="6" s="1"/>
  <c r="Z38" i="6"/>
  <c r="AA38" i="6"/>
  <c r="AB38" i="6" s="1"/>
  <c r="AC38" i="6" s="1"/>
  <c r="T35" i="6"/>
  <c r="U35" i="6"/>
  <c r="W23" i="6"/>
  <c r="O38" i="6"/>
  <c r="P38" i="6" s="1"/>
  <c r="Q38" i="6" s="1"/>
  <c r="N38" i="6"/>
  <c r="N32" i="6"/>
  <c r="O32" i="6"/>
  <c r="P32" i="6" s="1"/>
  <c r="Q32" i="6" s="1"/>
  <c r="AF29" i="6"/>
  <c r="AG29" i="6"/>
  <c r="AH29" i="6" s="1"/>
  <c r="AI29" i="6" s="1"/>
  <c r="T29" i="6"/>
  <c r="U29" i="6"/>
  <c r="V29" i="6" s="1"/>
  <c r="W29" i="6" s="1"/>
  <c r="N37" i="6"/>
  <c r="O37" i="6"/>
  <c r="P37" i="6" s="1"/>
  <c r="Q37" i="6" s="1"/>
  <c r="U28" i="6"/>
  <c r="V28" i="6" s="1"/>
  <c r="W28" i="6" s="1"/>
  <c r="Q23" i="6"/>
  <c r="AD33" i="6"/>
  <c r="AA42" i="6"/>
  <c r="AC42" i="6" s="1"/>
  <c r="AM38" i="6"/>
  <c r="AN38" i="6" s="1"/>
  <c r="AO38" i="6" s="1"/>
  <c r="Z29" i="6"/>
  <c r="AA29" i="6"/>
  <c r="AB29" i="6" s="1"/>
  <c r="AC29" i="6" s="1"/>
  <c r="T26" i="6"/>
  <c r="U26" i="6"/>
  <c r="V26" i="6" s="1"/>
  <c r="W26" i="6" s="1"/>
  <c r="O30" i="6"/>
  <c r="P30" i="6" s="1"/>
  <c r="Q30" i="6" s="1"/>
  <c r="N30" i="6"/>
  <c r="O42" i="6"/>
  <c r="Q42" i="6" s="1"/>
  <c r="N42" i="6"/>
  <c r="Z32" i="6"/>
  <c r="AA32" i="6"/>
  <c r="AB32" i="6" s="1"/>
  <c r="AC32" i="6" s="1"/>
  <c r="N31" i="6"/>
  <c r="O31" i="6"/>
  <c r="P31" i="6" s="1"/>
  <c r="Q31" i="6" s="1"/>
  <c r="AD28" i="6"/>
  <c r="V85" i="6"/>
  <c r="V84" i="6"/>
  <c r="V88" i="6" s="1"/>
  <c r="AA31" i="6"/>
  <c r="AA26" i="6"/>
  <c r="AB26" i="6" s="1"/>
  <c r="AC26" i="6" s="1"/>
  <c r="N24" i="6"/>
  <c r="O24" i="6"/>
  <c r="Z25" i="6"/>
  <c r="AA25" i="6"/>
  <c r="AB25" i="6" s="1"/>
  <c r="AC25" i="6" s="1"/>
  <c r="T39" i="6"/>
  <c r="U39" i="6"/>
  <c r="V39" i="6" s="1"/>
  <c r="W39" i="6" s="1"/>
  <c r="T34" i="6"/>
  <c r="U34" i="6"/>
  <c r="V34" i="6" s="1"/>
  <c r="W34" i="6" s="1"/>
  <c r="Z30" i="6"/>
  <c r="AA30" i="6"/>
  <c r="AB30" i="6" s="1"/>
  <c r="AC30" i="6" s="1"/>
  <c r="T42" i="6"/>
  <c r="U42" i="6"/>
  <c r="W42" i="6" s="1"/>
  <c r="AB23" i="6"/>
  <c r="AO23" i="6"/>
  <c r="T27" i="6"/>
  <c r="U27" i="6"/>
  <c r="V27" i="6" s="1"/>
  <c r="W27" i="6" s="1"/>
  <c r="N33" i="6"/>
  <c r="O33" i="6"/>
  <c r="P33" i="6" s="1"/>
  <c r="Q33" i="6" s="1"/>
  <c r="T31" i="6"/>
  <c r="U31" i="6"/>
  <c r="V31" i="6" s="1"/>
  <c r="W31" i="6" s="1"/>
  <c r="T24" i="6"/>
  <c r="U24" i="6"/>
  <c r="O35" i="6"/>
  <c r="P35" i="6" s="1"/>
  <c r="Q35" i="6" s="1"/>
  <c r="N35" i="6"/>
  <c r="N36" i="6"/>
  <c r="O36" i="6"/>
  <c r="P36" i="6" s="1"/>
  <c r="Q36" i="6" s="1"/>
  <c r="T32" i="6"/>
  <c r="U32" i="6"/>
  <c r="V32" i="6" s="1"/>
  <c r="W32" i="6" s="1"/>
  <c r="O29" i="6"/>
  <c r="P29" i="6" s="1"/>
  <c r="Q29" i="6" s="1"/>
  <c r="N29" i="6"/>
  <c r="N40" i="6"/>
  <c r="O40" i="6"/>
  <c r="Q40" i="6" s="1"/>
  <c r="AF38" i="6"/>
  <c r="AG38" i="6"/>
  <c r="AH38" i="6" s="1"/>
  <c r="AI38" i="6" s="1"/>
  <c r="AD41" i="6"/>
  <c r="AH23" i="6"/>
  <c r="N25" i="6"/>
  <c r="O25" i="6"/>
  <c r="P25" i="6" s="1"/>
  <c r="Q25" i="6" s="1"/>
  <c r="N26" i="6"/>
  <c r="O26" i="6"/>
  <c r="P26" i="6" s="1"/>
  <c r="Q26" i="6" s="1"/>
  <c r="T38" i="6"/>
  <c r="U38" i="6"/>
  <c r="V38" i="6" s="1"/>
  <c r="W38" i="6" s="1"/>
  <c r="N34" i="6"/>
  <c r="O34" i="6"/>
  <c r="P34" i="6" s="1"/>
  <c r="Q34" i="6" s="1"/>
  <c r="I69" i="18"/>
  <c r="F68" i="18"/>
  <c r="C68" i="18"/>
  <c r="H68" i="18"/>
  <c r="E68" i="18"/>
  <c r="G23" i="18"/>
  <c r="D68" i="18"/>
  <c r="I41" i="18"/>
  <c r="I32" i="18"/>
  <c r="C81" i="18"/>
  <c r="I59" i="18"/>
  <c r="H23" i="8"/>
  <c r="I23" i="8" s="1"/>
  <c r="H25" i="8"/>
  <c r="I25" i="8"/>
  <c r="J25" i="8" s="1"/>
  <c r="L25" i="8"/>
  <c r="R25" i="8" s="1"/>
  <c r="X25" i="8" s="1"/>
  <c r="AD25" i="8" s="1"/>
  <c r="H26" i="8"/>
  <c r="I26" i="8"/>
  <c r="J26" i="8" s="1"/>
  <c r="K26" i="8" s="1"/>
  <c r="L26" i="8"/>
  <c r="H27" i="8"/>
  <c r="I27" i="8"/>
  <c r="J27" i="8" s="1"/>
  <c r="K27" i="8" s="1"/>
  <c r="R27" i="8"/>
  <c r="H28" i="8"/>
  <c r="I28" i="8"/>
  <c r="J28" i="8" s="1"/>
  <c r="K28" i="8" s="1"/>
  <c r="L28" i="8"/>
  <c r="H29" i="8"/>
  <c r="I29" i="8"/>
  <c r="J29" i="8" s="1"/>
  <c r="K29" i="8" s="1"/>
  <c r="L29" i="8"/>
  <c r="R29" i="8" s="1"/>
  <c r="H30" i="8"/>
  <c r="I30" i="8"/>
  <c r="J30" i="8" s="1"/>
  <c r="K30" i="8" s="1"/>
  <c r="L30" i="8"/>
  <c r="H31" i="8"/>
  <c r="I31" i="8"/>
  <c r="J31" i="8" s="1"/>
  <c r="K31" i="8" s="1"/>
  <c r="L31" i="8"/>
  <c r="R31" i="8" s="1"/>
  <c r="H32" i="8"/>
  <c r="I32" i="8"/>
  <c r="J32" i="8" s="1"/>
  <c r="K32" i="8" s="1"/>
  <c r="L32" i="8"/>
  <c r="H33" i="8"/>
  <c r="I33" i="8"/>
  <c r="J33" i="8" s="1"/>
  <c r="K33" i="8" s="1"/>
  <c r="L33" i="8"/>
  <c r="R33" i="8" s="1"/>
  <c r="H34" i="8"/>
  <c r="I34" i="8"/>
  <c r="J34" i="8" s="1"/>
  <c r="K34" i="8" s="1"/>
  <c r="L34" i="8"/>
  <c r="H35" i="8"/>
  <c r="I35" i="8"/>
  <c r="J35" i="8" s="1"/>
  <c r="K35" i="8" s="1"/>
  <c r="L35" i="8"/>
  <c r="R35" i="8" s="1"/>
  <c r="H36" i="8"/>
  <c r="I36" i="8"/>
  <c r="J36" i="8" s="1"/>
  <c r="K36" i="8" s="1"/>
  <c r="L36" i="8"/>
  <c r="H37" i="8"/>
  <c r="I37" i="8"/>
  <c r="J37" i="8" s="1"/>
  <c r="K37" i="8" s="1"/>
  <c r="L37" i="8"/>
  <c r="R37" i="8" s="1"/>
  <c r="X37" i="8" s="1"/>
  <c r="H38" i="8"/>
  <c r="I38" i="8"/>
  <c r="J38" i="8" s="1"/>
  <c r="K38" i="8" s="1"/>
  <c r="L38" i="8"/>
  <c r="H39" i="8"/>
  <c r="I39" i="8"/>
  <c r="J39" i="8" s="1"/>
  <c r="K39" i="8" s="1"/>
  <c r="L39" i="8"/>
  <c r="H40" i="8"/>
  <c r="I40" i="8"/>
  <c r="J40" i="8" s="1"/>
  <c r="K40" i="8" s="1"/>
  <c r="L40" i="8"/>
  <c r="H41" i="8"/>
  <c r="I41" i="8"/>
  <c r="J41" i="8" s="1"/>
  <c r="K41" i="8" s="1"/>
  <c r="L41" i="8"/>
  <c r="R41" i="8" s="1"/>
  <c r="X41" i="8" s="1"/>
  <c r="H42" i="8"/>
  <c r="I42" i="8"/>
  <c r="K42" i="8" s="1"/>
  <c r="L42" i="8"/>
  <c r="H43" i="8"/>
  <c r="I43" i="8"/>
  <c r="K43" i="8" s="1"/>
  <c r="L43" i="8"/>
  <c r="R43" i="8" s="1"/>
  <c r="H44" i="8"/>
  <c r="I44" i="8"/>
  <c r="K44" i="8" s="1"/>
  <c r="L44" i="8"/>
  <c r="R44" i="8" s="1"/>
  <c r="Y24" i="24" l="1"/>
  <c r="Z24" i="24" s="1"/>
  <c r="T24" i="24"/>
  <c r="K95" i="22"/>
  <c r="S26" i="26"/>
  <c r="Y39" i="26"/>
  <c r="AA39" i="26" s="1"/>
  <c r="AB39" i="26" s="1"/>
  <c r="AC39" i="26" s="1"/>
  <c r="S33" i="26"/>
  <c r="T33" i="26" s="1"/>
  <c r="S38" i="26"/>
  <c r="T38" i="26" s="1"/>
  <c r="AB31" i="6"/>
  <c r="V35" i="6"/>
  <c r="W35" i="6" s="1"/>
  <c r="AE35" i="22"/>
  <c r="AG35" i="22" s="1"/>
  <c r="AH35" i="22" s="1"/>
  <c r="AI35" i="22" s="1"/>
  <c r="Z25" i="26"/>
  <c r="AE25" i="26"/>
  <c r="AK25" i="26" s="1"/>
  <c r="U35" i="26"/>
  <c r="V35" i="26" s="1"/>
  <c r="W35" i="26" s="1"/>
  <c r="Y35" i="26"/>
  <c r="T28" i="26"/>
  <c r="Y28" i="26"/>
  <c r="U28" i="26"/>
  <c r="V28" i="26" s="1"/>
  <c r="W28" i="26" s="1"/>
  <c r="Y27" i="26"/>
  <c r="AE27" i="26" s="1"/>
  <c r="AG27" i="26" s="1"/>
  <c r="AH27" i="26" s="1"/>
  <c r="AI27" i="26" s="1"/>
  <c r="AE34" i="26"/>
  <c r="AK34" i="26" s="1"/>
  <c r="S29" i="26"/>
  <c r="S31" i="26"/>
  <c r="Y31" i="26" s="1"/>
  <c r="Z31" i="26" s="1"/>
  <c r="AE42" i="26"/>
  <c r="AE30" i="26"/>
  <c r="AK41" i="22"/>
  <c r="AN83" i="6"/>
  <c r="AN86" i="24"/>
  <c r="AH84" i="24"/>
  <c r="AN84" i="24" s="1"/>
  <c r="AN88" i="24" s="1"/>
  <c r="H83" i="18" s="1"/>
  <c r="AN85" i="25"/>
  <c r="AB88" i="26"/>
  <c r="F85" i="18" s="1"/>
  <c r="N32" i="26"/>
  <c r="N29" i="26"/>
  <c r="AA35" i="22"/>
  <c r="AB35" i="22" s="1"/>
  <c r="AC35" i="22" s="1"/>
  <c r="O39" i="26"/>
  <c r="P39" i="26" s="1"/>
  <c r="Q39" i="26" s="1"/>
  <c r="U36" i="26"/>
  <c r="V36" i="26" s="1"/>
  <c r="W36" i="26" s="1"/>
  <c r="O36" i="26"/>
  <c r="P36" i="26" s="1"/>
  <c r="Q36" i="26" s="1"/>
  <c r="T24" i="26"/>
  <c r="N36" i="26"/>
  <c r="U41" i="26"/>
  <c r="W41" i="26" s="1"/>
  <c r="O33" i="26"/>
  <c r="P33" i="26" s="1"/>
  <c r="Q33" i="26" s="1"/>
  <c r="O41" i="26"/>
  <c r="Q41" i="26" s="1"/>
  <c r="AA41" i="26"/>
  <c r="AC41" i="26" s="1"/>
  <c r="AM31" i="22"/>
  <c r="AN31" i="22" s="1"/>
  <c r="AO31" i="22" s="1"/>
  <c r="AP31" i="22" s="1"/>
  <c r="U25" i="26"/>
  <c r="V25" i="26" s="1"/>
  <c r="T25" i="26"/>
  <c r="AA25" i="26"/>
  <c r="AB25" i="26" s="1"/>
  <c r="AC25" i="26" s="1"/>
  <c r="T41" i="26"/>
  <c r="AA35" i="26"/>
  <c r="AB35" i="26" s="1"/>
  <c r="AC35" i="26" s="1"/>
  <c r="T29" i="26"/>
  <c r="U39" i="26"/>
  <c r="V39" i="26" s="1"/>
  <c r="W39" i="26" s="1"/>
  <c r="O24" i="26"/>
  <c r="P24" i="26" s="1"/>
  <c r="Q24" i="26" s="1"/>
  <c r="T35" i="26"/>
  <c r="N24" i="26"/>
  <c r="N39" i="26"/>
  <c r="O31" i="26"/>
  <c r="P31" i="26" s="1"/>
  <c r="Q31" i="26" s="1"/>
  <c r="O37" i="26"/>
  <c r="P37" i="26" s="1"/>
  <c r="Q37" i="26" s="1"/>
  <c r="AM37" i="6"/>
  <c r="AN37" i="6" s="1"/>
  <c r="AO37" i="6" s="1"/>
  <c r="AP37" i="6" s="1"/>
  <c r="T37" i="26"/>
  <c r="AG32" i="22"/>
  <c r="AH32" i="22" s="1"/>
  <c r="AI32" i="22" s="1"/>
  <c r="N30" i="26"/>
  <c r="T30" i="26"/>
  <c r="AA37" i="26"/>
  <c r="AB37" i="26" s="1"/>
  <c r="AC37" i="26" s="1"/>
  <c r="U42" i="26"/>
  <c r="W42" i="26" s="1"/>
  <c r="Z42" i="26"/>
  <c r="T42" i="26"/>
  <c r="AA34" i="26"/>
  <c r="AB34" i="26" s="1"/>
  <c r="AC34" i="26" s="1"/>
  <c r="U33" i="26"/>
  <c r="V33" i="26" s="1"/>
  <c r="W33" i="26" s="1"/>
  <c r="O34" i="26"/>
  <c r="P34" i="26" s="1"/>
  <c r="Q34" i="26" s="1"/>
  <c r="O38" i="26"/>
  <c r="P38" i="26" s="1"/>
  <c r="Q38" i="26" s="1"/>
  <c r="O30" i="26"/>
  <c r="P30" i="26" s="1"/>
  <c r="Q30" i="26" s="1"/>
  <c r="U37" i="26"/>
  <c r="V37" i="26" s="1"/>
  <c r="W37" i="26" s="1"/>
  <c r="N37" i="26"/>
  <c r="O26" i="26"/>
  <c r="P26" i="26" s="1"/>
  <c r="Q26" i="26" s="1"/>
  <c r="T34" i="26"/>
  <c r="O42" i="26"/>
  <c r="Q42" i="26" s="1"/>
  <c r="U27" i="26"/>
  <c r="V27" i="26" s="1"/>
  <c r="W27" i="26" s="1"/>
  <c r="N34" i="26"/>
  <c r="O27" i="26"/>
  <c r="P27" i="26" s="1"/>
  <c r="Q27" i="26" s="1"/>
  <c r="N42" i="26"/>
  <c r="S40" i="26"/>
  <c r="Y40" i="26" s="1"/>
  <c r="N40" i="26"/>
  <c r="N27" i="26"/>
  <c r="AA30" i="26"/>
  <c r="AB30" i="26" s="1"/>
  <c r="AC30" i="26" s="1"/>
  <c r="AL36" i="24"/>
  <c r="U34" i="26"/>
  <c r="V34" i="26" s="1"/>
  <c r="W34" i="26" s="1"/>
  <c r="AM33" i="24"/>
  <c r="AN33" i="24" s="1"/>
  <c r="AO33" i="24" s="1"/>
  <c r="AP33" i="24" s="1"/>
  <c r="AM35" i="6"/>
  <c r="AN35" i="6" s="1"/>
  <c r="AO35" i="6" s="1"/>
  <c r="AM37" i="22"/>
  <c r="AN37" i="22" s="1"/>
  <c r="AO37" i="22" s="1"/>
  <c r="AP37" i="22" s="1"/>
  <c r="AL40" i="22"/>
  <c r="AM25" i="6"/>
  <c r="AN25" i="6" s="1"/>
  <c r="AO25" i="6" s="1"/>
  <c r="AP25" i="6" s="1"/>
  <c r="AF41" i="24"/>
  <c r="AM30" i="6"/>
  <c r="AN30" i="6" s="1"/>
  <c r="AO30" i="6" s="1"/>
  <c r="AP30" i="6" s="1"/>
  <c r="AM32" i="6"/>
  <c r="AN32" i="6" s="1"/>
  <c r="AO32" i="6" s="1"/>
  <c r="AP32" i="6" s="1"/>
  <c r="AG35" i="6"/>
  <c r="AH35" i="6" s="1"/>
  <c r="AI35" i="6" s="1"/>
  <c r="AM34" i="22"/>
  <c r="AN34" i="22" s="1"/>
  <c r="AO34" i="22" s="1"/>
  <c r="AP34" i="22" s="1"/>
  <c r="AG41" i="22"/>
  <c r="AI41" i="22" s="1"/>
  <c r="N35" i="26"/>
  <c r="O35" i="26"/>
  <c r="P35" i="26" s="1"/>
  <c r="Q35" i="26" s="1"/>
  <c r="N28" i="26"/>
  <c r="O28" i="26"/>
  <c r="P28" i="26" s="1"/>
  <c r="Q28" i="26" s="1"/>
  <c r="N25" i="26"/>
  <c r="O25" i="26"/>
  <c r="P25" i="26" s="1"/>
  <c r="Q25" i="26" s="1"/>
  <c r="AM38" i="24"/>
  <c r="AN38" i="24" s="1"/>
  <c r="AO38" i="24" s="1"/>
  <c r="AP38" i="24" s="1"/>
  <c r="AF40" i="27"/>
  <c r="AK40" i="27"/>
  <c r="AL40" i="27" s="1"/>
  <c r="AF24" i="25"/>
  <c r="AK24" i="25"/>
  <c r="AL24" i="25" s="1"/>
  <c r="AA27" i="26"/>
  <c r="AB27" i="26" s="1"/>
  <c r="AC27" i="26" s="1"/>
  <c r="AK32" i="22"/>
  <c r="Z30" i="27"/>
  <c r="AE30" i="27"/>
  <c r="AG30" i="27" s="1"/>
  <c r="AH30" i="27" s="1"/>
  <c r="AI30" i="27" s="1"/>
  <c r="AF26" i="25"/>
  <c r="AG26" i="25"/>
  <c r="AH26" i="25" s="1"/>
  <c r="AI26" i="25" s="1"/>
  <c r="AK26" i="25"/>
  <c r="AM26" i="25" s="1"/>
  <c r="AN26" i="25" s="1"/>
  <c r="AO26" i="25" s="1"/>
  <c r="AF27" i="25"/>
  <c r="AK27" i="25"/>
  <c r="AL27" i="25" s="1"/>
  <c r="Z35" i="25"/>
  <c r="AE35" i="25"/>
  <c r="AG35" i="25" s="1"/>
  <c r="AH35" i="25" s="1"/>
  <c r="AI35" i="25" s="1"/>
  <c r="AA35" i="25"/>
  <c r="AB35" i="25" s="1"/>
  <c r="AC35" i="25" s="1"/>
  <c r="Z38" i="27"/>
  <c r="AE38" i="27"/>
  <c r="AG38" i="27" s="1"/>
  <c r="AH38" i="27" s="1"/>
  <c r="AI38" i="27" s="1"/>
  <c r="AF25" i="27"/>
  <c r="AK25" i="27"/>
  <c r="AM25" i="27" s="1"/>
  <c r="AN25" i="27" s="1"/>
  <c r="AO25" i="27" s="1"/>
  <c r="AF28" i="27"/>
  <c r="AK28" i="27"/>
  <c r="AL28" i="27" s="1"/>
  <c r="Z31" i="27"/>
  <c r="AE31" i="27"/>
  <c r="AG31" i="27" s="1"/>
  <c r="AH31" i="27" s="1"/>
  <c r="AI31" i="27" s="1"/>
  <c r="AF34" i="25"/>
  <c r="AK34" i="25"/>
  <c r="AL34" i="25" s="1"/>
  <c r="Z31" i="25"/>
  <c r="AE31" i="25"/>
  <c r="AG31" i="25" s="1"/>
  <c r="AH31" i="25" s="1"/>
  <c r="AI31" i="25" s="1"/>
  <c r="AA31" i="25"/>
  <c r="AB31" i="25" s="1"/>
  <c r="AC31" i="25" s="1"/>
  <c r="AF42" i="27"/>
  <c r="AK42" i="27"/>
  <c r="AM42" i="27" s="1"/>
  <c r="AO42" i="27" s="1"/>
  <c r="AF29" i="27"/>
  <c r="AG29" i="27"/>
  <c r="AH29" i="27" s="1"/>
  <c r="AI29" i="27" s="1"/>
  <c r="AK29" i="27"/>
  <c r="AL29" i="27" s="1"/>
  <c r="Z42" i="25"/>
  <c r="AE42" i="25"/>
  <c r="AG42" i="25" s="1"/>
  <c r="AI42" i="25" s="1"/>
  <c r="AF24" i="27"/>
  <c r="AK24" i="27"/>
  <c r="AL24" i="27" s="1"/>
  <c r="AF27" i="27"/>
  <c r="AK27" i="27"/>
  <c r="AL27" i="27" s="1"/>
  <c r="AF32" i="27"/>
  <c r="AK32" i="27"/>
  <c r="AL32" i="27" s="1"/>
  <c r="Z33" i="27"/>
  <c r="AE33" i="27"/>
  <c r="AG33" i="27" s="1"/>
  <c r="AH33" i="27" s="1"/>
  <c r="AI33" i="27" s="1"/>
  <c r="AF37" i="27"/>
  <c r="AK37" i="27"/>
  <c r="AM37" i="27" s="1"/>
  <c r="AN37" i="27" s="1"/>
  <c r="AO37" i="27" s="1"/>
  <c r="AF30" i="25"/>
  <c r="AK30" i="25"/>
  <c r="AL30" i="25" s="1"/>
  <c r="AF38" i="25"/>
  <c r="AG38" i="25"/>
  <c r="AH38" i="25" s="1"/>
  <c r="AI38" i="25" s="1"/>
  <c r="AK38" i="25"/>
  <c r="AL38" i="25" s="1"/>
  <c r="AF32" i="25"/>
  <c r="AK32" i="25"/>
  <c r="AM32" i="25" s="1"/>
  <c r="AN32" i="25" s="1"/>
  <c r="AO32" i="25" s="1"/>
  <c r="AF29" i="25"/>
  <c r="AK29" i="25"/>
  <c r="AL29" i="25" s="1"/>
  <c r="Z39" i="27"/>
  <c r="AE39" i="27"/>
  <c r="AG39" i="27" s="1"/>
  <c r="AH39" i="27" s="1"/>
  <c r="AI39" i="27" s="1"/>
  <c r="AF37" i="25"/>
  <c r="AK37" i="25"/>
  <c r="AL37" i="25" s="1"/>
  <c r="Z40" i="25"/>
  <c r="AE40" i="25"/>
  <c r="AG40" i="25" s="1"/>
  <c r="AI40" i="25" s="1"/>
  <c r="AA40" i="25"/>
  <c r="AC40" i="25" s="1"/>
  <c r="AF36" i="25"/>
  <c r="AK36" i="25"/>
  <c r="AM36" i="25" s="1"/>
  <c r="AN36" i="25" s="1"/>
  <c r="AO36" i="25" s="1"/>
  <c r="AF41" i="25"/>
  <c r="AK41" i="25"/>
  <c r="AL41" i="25" s="1"/>
  <c r="AF41" i="27"/>
  <c r="AK41" i="27"/>
  <c r="AL41" i="27" s="1"/>
  <c r="AL41" i="24"/>
  <c r="AF40" i="24"/>
  <c r="AK40" i="24"/>
  <c r="AF26" i="22"/>
  <c r="AK26" i="22"/>
  <c r="AF42" i="24"/>
  <c r="AK42" i="24"/>
  <c r="Z33" i="22"/>
  <c r="AE33" i="22"/>
  <c r="AG33" i="22" s="1"/>
  <c r="AH33" i="22" s="1"/>
  <c r="AI33" i="22" s="1"/>
  <c r="AF24" i="6"/>
  <c r="AK24" i="6"/>
  <c r="AM24" i="22"/>
  <c r="AN24" i="22" s="1"/>
  <c r="AO24" i="22" s="1"/>
  <c r="AK36" i="27"/>
  <c r="AL36" i="27" s="1"/>
  <c r="AA31" i="26"/>
  <c r="AB31" i="26" s="1"/>
  <c r="AC31" i="26" s="1"/>
  <c r="AE31" i="26"/>
  <c r="AF29" i="24"/>
  <c r="AK29" i="24"/>
  <c r="AE39" i="26"/>
  <c r="Z31" i="24"/>
  <c r="AE31" i="24"/>
  <c r="AG31" i="24" s="1"/>
  <c r="AH31" i="24" s="1"/>
  <c r="AI31" i="24" s="1"/>
  <c r="Z27" i="22"/>
  <c r="AE27" i="22"/>
  <c r="AG27" i="22" s="1"/>
  <c r="AF25" i="26"/>
  <c r="AG25" i="26"/>
  <c r="AH25" i="26" s="1"/>
  <c r="AI25" i="26" s="1"/>
  <c r="AF35" i="24"/>
  <c r="AK35" i="24"/>
  <c r="Z28" i="6"/>
  <c r="AE28" i="6"/>
  <c r="AG28" i="6" s="1"/>
  <c r="AH28" i="6" s="1"/>
  <c r="AI28" i="6" s="1"/>
  <c r="AF40" i="6"/>
  <c r="AK40" i="6"/>
  <c r="AF28" i="22"/>
  <c r="AK28" i="22"/>
  <c r="Z36" i="26"/>
  <c r="AE36" i="26"/>
  <c r="AA36" i="26"/>
  <c r="AB36" i="26" s="1"/>
  <c r="AC36" i="26" s="1"/>
  <c r="AE39" i="25"/>
  <c r="AG39" i="25" s="1"/>
  <c r="AH39" i="25" s="1"/>
  <c r="AI39" i="25" s="1"/>
  <c r="T32" i="26"/>
  <c r="U32" i="26"/>
  <c r="V32" i="26" s="1"/>
  <c r="W32" i="26" s="1"/>
  <c r="Y32" i="26"/>
  <c r="AF42" i="26"/>
  <c r="AK42" i="26"/>
  <c r="AG42" i="26"/>
  <c r="AI42" i="26" s="1"/>
  <c r="AF24" i="24"/>
  <c r="AK24" i="24"/>
  <c r="AF38" i="22"/>
  <c r="AK38" i="22"/>
  <c r="AF27" i="24"/>
  <c r="AK27" i="24"/>
  <c r="AF30" i="24"/>
  <c r="AK30" i="24"/>
  <c r="AF42" i="6"/>
  <c r="AK42" i="6"/>
  <c r="AG35" i="24"/>
  <c r="AH35" i="24" s="1"/>
  <c r="AI35" i="24" s="1"/>
  <c r="AF30" i="26"/>
  <c r="Z34" i="24"/>
  <c r="AE34" i="24"/>
  <c r="Z26" i="24"/>
  <c r="AE26" i="24"/>
  <c r="AG26" i="24" s="1"/>
  <c r="AH26" i="24" s="1"/>
  <c r="AI26" i="24" s="1"/>
  <c r="AF37" i="24"/>
  <c r="AK37" i="24"/>
  <c r="AF29" i="22"/>
  <c r="AK29" i="22"/>
  <c r="AF39" i="22"/>
  <c r="AK39" i="22"/>
  <c r="T26" i="26"/>
  <c r="Y26" i="26"/>
  <c r="AF37" i="26"/>
  <c r="AG37" i="26"/>
  <c r="AH37" i="26" s="1"/>
  <c r="AI37" i="26" s="1"/>
  <c r="AK37" i="26"/>
  <c r="AF25" i="22"/>
  <c r="AK25" i="22"/>
  <c r="AF35" i="22"/>
  <c r="AK35" i="22"/>
  <c r="AF32" i="24"/>
  <c r="AK32" i="24"/>
  <c r="AF34" i="6"/>
  <c r="AK34" i="6"/>
  <c r="AF39" i="6"/>
  <c r="AK39" i="6"/>
  <c r="AF31" i="6"/>
  <c r="AK31" i="6"/>
  <c r="AA39" i="25"/>
  <c r="AB39" i="25" s="1"/>
  <c r="AC39" i="25" s="1"/>
  <c r="Z30" i="22"/>
  <c r="AE30" i="22"/>
  <c r="AG30" i="22" s="1"/>
  <c r="AH30" i="22" s="1"/>
  <c r="AI30" i="22" s="1"/>
  <c r="Z42" i="22"/>
  <c r="AE42" i="22"/>
  <c r="AG42" i="22" s="1"/>
  <c r="AI42" i="22" s="1"/>
  <c r="AF27" i="26"/>
  <c r="AK27" i="26"/>
  <c r="Z24" i="26"/>
  <c r="AA24" i="26"/>
  <c r="AB24" i="26" s="1"/>
  <c r="AC24" i="26" s="1"/>
  <c r="AE24" i="26"/>
  <c r="Z36" i="6"/>
  <c r="AE36" i="6"/>
  <c r="AG36" i="6" s="1"/>
  <c r="AH36" i="6" s="1"/>
  <c r="AI36" i="6" s="1"/>
  <c r="AA27" i="22"/>
  <c r="AB27" i="22" s="1"/>
  <c r="AC27" i="22" s="1"/>
  <c r="AK28" i="25"/>
  <c r="AM28" i="25" s="1"/>
  <c r="AN28" i="25" s="1"/>
  <c r="AO28" i="25" s="1"/>
  <c r="U26" i="26"/>
  <c r="V26" i="26" s="1"/>
  <c r="W26" i="26" s="1"/>
  <c r="AF41" i="26"/>
  <c r="AK41" i="26"/>
  <c r="Z41" i="6"/>
  <c r="AE41" i="6"/>
  <c r="AG41" i="6" s="1"/>
  <c r="AF27" i="6"/>
  <c r="AK27" i="6"/>
  <c r="AF28" i="24"/>
  <c r="AK28" i="24"/>
  <c r="Z33" i="6"/>
  <c r="AE33" i="6"/>
  <c r="AG33" i="6" s="1"/>
  <c r="AH33" i="6" s="1"/>
  <c r="AI33" i="6" s="1"/>
  <c r="AF26" i="6"/>
  <c r="AK26" i="6"/>
  <c r="AG24" i="27"/>
  <c r="AH24" i="27" s="1"/>
  <c r="AI24" i="27" s="1"/>
  <c r="AA30" i="27"/>
  <c r="AB30" i="27" s="1"/>
  <c r="AC30" i="27" s="1"/>
  <c r="AG32" i="27"/>
  <c r="AH32" i="27" s="1"/>
  <c r="AI32" i="27" s="1"/>
  <c r="AP41" i="24"/>
  <c r="AG32" i="25"/>
  <c r="AH32" i="25" s="1"/>
  <c r="AI32" i="25" s="1"/>
  <c r="AG36" i="25"/>
  <c r="AH36" i="25" s="1"/>
  <c r="AI36" i="25" s="1"/>
  <c r="AG28" i="25"/>
  <c r="AH28" i="25" s="1"/>
  <c r="AI28" i="25" s="1"/>
  <c r="AG27" i="25"/>
  <c r="AH27" i="25" s="1"/>
  <c r="AI27" i="25" s="1"/>
  <c r="AG24" i="25"/>
  <c r="AH24" i="25" s="1"/>
  <c r="AI24" i="25" s="1"/>
  <c r="K102" i="27"/>
  <c r="T27" i="27"/>
  <c r="U27" i="27"/>
  <c r="V27" i="27" s="1"/>
  <c r="W27" i="27" s="1"/>
  <c r="T30" i="27"/>
  <c r="U30" i="27"/>
  <c r="V30" i="27" s="1"/>
  <c r="W30" i="27" s="1"/>
  <c r="Z29" i="27"/>
  <c r="AA29" i="27"/>
  <c r="AB29" i="27" s="1"/>
  <c r="AC29" i="27" s="1"/>
  <c r="T40" i="27"/>
  <c r="U40" i="27"/>
  <c r="W40" i="27" s="1"/>
  <c r="AL35" i="27"/>
  <c r="AM35" i="27"/>
  <c r="AN35" i="27" s="1"/>
  <c r="AO35" i="27" s="1"/>
  <c r="Z25" i="27"/>
  <c r="AA25" i="27"/>
  <c r="AB25" i="27" s="1"/>
  <c r="AC25" i="27" s="1"/>
  <c r="Z28" i="27"/>
  <c r="AA28" i="27"/>
  <c r="AB28" i="27" s="1"/>
  <c r="AC28" i="27" s="1"/>
  <c r="T37" i="27"/>
  <c r="U37" i="27"/>
  <c r="V37" i="27" s="1"/>
  <c r="W37" i="27" s="1"/>
  <c r="AG36" i="27"/>
  <c r="AH36" i="27" s="1"/>
  <c r="AI36" i="27" s="1"/>
  <c r="AG25" i="27"/>
  <c r="AH25" i="27" s="1"/>
  <c r="AI25" i="27" s="1"/>
  <c r="T41" i="27"/>
  <c r="U41" i="27"/>
  <c r="W41" i="27" s="1"/>
  <c r="AF26" i="27"/>
  <c r="AG26" i="27"/>
  <c r="AH26" i="27" s="1"/>
  <c r="AI26" i="27" s="1"/>
  <c r="T28" i="27"/>
  <c r="U28" i="27"/>
  <c r="V28" i="27" s="1"/>
  <c r="W28" i="27" s="1"/>
  <c r="N39" i="27"/>
  <c r="O39" i="27"/>
  <c r="P39" i="27" s="1"/>
  <c r="Q39" i="27" s="1"/>
  <c r="T35" i="27"/>
  <c r="U35" i="27"/>
  <c r="V35" i="27" s="1"/>
  <c r="W35" i="27" s="1"/>
  <c r="K96" i="27"/>
  <c r="C95" i="18" s="1"/>
  <c r="K95" i="27"/>
  <c r="Z24" i="27"/>
  <c r="AA24" i="27"/>
  <c r="T24" i="27"/>
  <c r="U24" i="27"/>
  <c r="N35" i="27"/>
  <c r="O35" i="27"/>
  <c r="P35" i="27" s="1"/>
  <c r="Q35" i="27" s="1"/>
  <c r="O32" i="27"/>
  <c r="P32" i="27" s="1"/>
  <c r="Q32" i="27" s="1"/>
  <c r="N32" i="27"/>
  <c r="N30" i="27"/>
  <c r="O30" i="27"/>
  <c r="P30" i="27" s="1"/>
  <c r="Q30" i="27" s="1"/>
  <c r="T31" i="27"/>
  <c r="U31" i="27"/>
  <c r="V31" i="27" s="1"/>
  <c r="W31" i="27" s="1"/>
  <c r="Z42" i="27"/>
  <c r="AA42" i="27"/>
  <c r="AC42" i="27" s="1"/>
  <c r="O41" i="27"/>
  <c r="Q41" i="27" s="1"/>
  <c r="N41" i="27"/>
  <c r="N37" i="27"/>
  <c r="O37" i="27"/>
  <c r="P37" i="27" s="1"/>
  <c r="Q37" i="27" s="1"/>
  <c r="AG37" i="27"/>
  <c r="AH37" i="27" s="1"/>
  <c r="AI37" i="27" s="1"/>
  <c r="T26" i="27"/>
  <c r="U26" i="27"/>
  <c r="V26" i="27" s="1"/>
  <c r="W26" i="27" s="1"/>
  <c r="O26" i="27"/>
  <c r="P26" i="27" s="1"/>
  <c r="Q26" i="27" s="1"/>
  <c r="N26" i="27"/>
  <c r="Z26" i="27"/>
  <c r="AA26" i="27"/>
  <c r="AB26" i="27" s="1"/>
  <c r="AC26" i="27" s="1"/>
  <c r="T25" i="27"/>
  <c r="U25" i="27"/>
  <c r="V25" i="27" s="1"/>
  <c r="W25" i="27" s="1"/>
  <c r="N33" i="27"/>
  <c r="O33" i="27"/>
  <c r="P33" i="27" s="1"/>
  <c r="Q33" i="27" s="1"/>
  <c r="T29" i="27"/>
  <c r="U29" i="27"/>
  <c r="V29" i="27" s="1"/>
  <c r="W29" i="27" s="1"/>
  <c r="Z41" i="27"/>
  <c r="AA41" i="27"/>
  <c r="AC41" i="27" s="1"/>
  <c r="AA39" i="27"/>
  <c r="AB39" i="27" s="1"/>
  <c r="AC39" i="27" s="1"/>
  <c r="AG40" i="27"/>
  <c r="AI40" i="27" s="1"/>
  <c r="AG41" i="27"/>
  <c r="AI41" i="27" s="1"/>
  <c r="N28" i="27"/>
  <c r="O28" i="27"/>
  <c r="P28" i="27" s="1"/>
  <c r="Q28" i="27" s="1"/>
  <c r="AL26" i="27"/>
  <c r="AM26" i="27"/>
  <c r="AN26" i="27" s="1"/>
  <c r="AO26" i="27" s="1"/>
  <c r="N27" i="27"/>
  <c r="O27" i="27"/>
  <c r="P27" i="27" s="1"/>
  <c r="Q27" i="27" s="1"/>
  <c r="AF34" i="27"/>
  <c r="AG34" i="27"/>
  <c r="AH34" i="27" s="1"/>
  <c r="AI34" i="27" s="1"/>
  <c r="Z32" i="27"/>
  <c r="AA32" i="27"/>
  <c r="AB32" i="27" s="1"/>
  <c r="AC32" i="27" s="1"/>
  <c r="N31" i="27"/>
  <c r="O31" i="27"/>
  <c r="P31" i="27" s="1"/>
  <c r="Q31" i="27" s="1"/>
  <c r="T42" i="27"/>
  <c r="U42" i="27"/>
  <c r="W42" i="27" s="1"/>
  <c r="AA31" i="27"/>
  <c r="AB31" i="27" s="1"/>
  <c r="AC31" i="27" s="1"/>
  <c r="AG27" i="27"/>
  <c r="AH27" i="27" s="1"/>
  <c r="AI27" i="27" s="1"/>
  <c r="N25" i="27"/>
  <c r="O25" i="27"/>
  <c r="P25" i="27" s="1"/>
  <c r="Q25" i="27" s="1"/>
  <c r="Z36" i="27"/>
  <c r="AA36" i="27"/>
  <c r="AB36" i="27" s="1"/>
  <c r="AC36" i="27" s="1"/>
  <c r="Z34" i="27"/>
  <c r="AA34" i="27"/>
  <c r="AB34" i="27" s="1"/>
  <c r="AC34" i="27" s="1"/>
  <c r="AF35" i="27"/>
  <c r="AG35" i="27"/>
  <c r="AH35" i="27" s="1"/>
  <c r="AI35" i="27" s="1"/>
  <c r="T34" i="27"/>
  <c r="U34" i="27"/>
  <c r="V34" i="27" s="1"/>
  <c r="W34" i="27" s="1"/>
  <c r="T32" i="27"/>
  <c r="U32" i="27"/>
  <c r="V32" i="27" s="1"/>
  <c r="W32" i="27" s="1"/>
  <c r="N29" i="27"/>
  <c r="O29" i="27"/>
  <c r="P29" i="27" s="1"/>
  <c r="Q29" i="27" s="1"/>
  <c r="N40" i="27"/>
  <c r="O40" i="27"/>
  <c r="Q40" i="27" s="1"/>
  <c r="AG28" i="27"/>
  <c r="AH28" i="27" s="1"/>
  <c r="AI28" i="27" s="1"/>
  <c r="AA33" i="27"/>
  <c r="AB33" i="27" s="1"/>
  <c r="AC33" i="27" s="1"/>
  <c r="AG42" i="27"/>
  <c r="AI42" i="27" s="1"/>
  <c r="Z27" i="27"/>
  <c r="AA27" i="27"/>
  <c r="AB27" i="27" s="1"/>
  <c r="AC27" i="27" s="1"/>
  <c r="T33" i="27"/>
  <c r="U33" i="27"/>
  <c r="V33" i="27" s="1"/>
  <c r="W33" i="27" s="1"/>
  <c r="T38" i="27"/>
  <c r="U38" i="27"/>
  <c r="V38" i="27" s="1"/>
  <c r="W38" i="27" s="1"/>
  <c r="T36" i="27"/>
  <c r="U36" i="27"/>
  <c r="V36" i="27" s="1"/>
  <c r="W36" i="27" s="1"/>
  <c r="Z37" i="27"/>
  <c r="AA37" i="27"/>
  <c r="AB37" i="27" s="1"/>
  <c r="AC37" i="27" s="1"/>
  <c r="O36" i="27"/>
  <c r="P36" i="27" s="1"/>
  <c r="Q36" i="27" s="1"/>
  <c r="N36" i="27"/>
  <c r="N34" i="27"/>
  <c r="O34" i="27"/>
  <c r="P34" i="27" s="1"/>
  <c r="Q34" i="27" s="1"/>
  <c r="AA38" i="27"/>
  <c r="AB38" i="27" s="1"/>
  <c r="AC38" i="27" s="1"/>
  <c r="AC23" i="27"/>
  <c r="AH84" i="27"/>
  <c r="Z40" i="27"/>
  <c r="AA40" i="27"/>
  <c r="AC40" i="27" s="1"/>
  <c r="N24" i="27"/>
  <c r="O24" i="27"/>
  <c r="N42" i="27"/>
  <c r="O42" i="27"/>
  <c r="Q42" i="27" s="1"/>
  <c r="N38" i="27"/>
  <c r="O38" i="27"/>
  <c r="P38" i="27" s="1"/>
  <c r="Q38" i="27" s="1"/>
  <c r="T39" i="27"/>
  <c r="U39" i="27"/>
  <c r="V39" i="27" s="1"/>
  <c r="W39" i="27" s="1"/>
  <c r="Z35" i="27"/>
  <c r="AA35" i="27"/>
  <c r="AB35" i="27" s="1"/>
  <c r="AC35" i="27" s="1"/>
  <c r="AL34" i="27"/>
  <c r="AM34" i="27"/>
  <c r="AN34" i="27" s="1"/>
  <c r="AO34" i="27" s="1"/>
  <c r="AI23" i="27"/>
  <c r="K96" i="26"/>
  <c r="C94" i="18" s="1"/>
  <c r="K95" i="26"/>
  <c r="AC23" i="26"/>
  <c r="AI23" i="26"/>
  <c r="AH88" i="26"/>
  <c r="G85" i="18" s="1"/>
  <c r="AH87" i="26"/>
  <c r="K106" i="26"/>
  <c r="AN87" i="26"/>
  <c r="AN88" i="26" s="1"/>
  <c r="H85" i="18" s="1"/>
  <c r="V88" i="26"/>
  <c r="E85" i="18" s="1"/>
  <c r="Z28" i="25"/>
  <c r="AA28" i="25"/>
  <c r="AB28" i="25" s="1"/>
  <c r="AC28" i="25" s="1"/>
  <c r="N37" i="25"/>
  <c r="O37" i="25"/>
  <c r="P37" i="25" s="1"/>
  <c r="Q37" i="25" s="1"/>
  <c r="Z32" i="25"/>
  <c r="AA32" i="25"/>
  <c r="AB32" i="25" s="1"/>
  <c r="AC32" i="25" s="1"/>
  <c r="Z30" i="25"/>
  <c r="AA30" i="25"/>
  <c r="AB30" i="25" s="1"/>
  <c r="AC30" i="25" s="1"/>
  <c r="T42" i="25"/>
  <c r="U42" i="25"/>
  <c r="W42" i="25" s="1"/>
  <c r="T27" i="25"/>
  <c r="U27" i="25"/>
  <c r="V27" i="25" s="1"/>
  <c r="W27" i="25" s="1"/>
  <c r="N35" i="25"/>
  <c r="O35" i="25"/>
  <c r="P35" i="25" s="1"/>
  <c r="Q35" i="25" s="1"/>
  <c r="N30" i="25"/>
  <c r="O30" i="25"/>
  <c r="P30" i="25" s="1"/>
  <c r="Q30" i="25" s="1"/>
  <c r="T31" i="25"/>
  <c r="U31" i="25"/>
  <c r="V31" i="25" s="1"/>
  <c r="W31" i="25" s="1"/>
  <c r="AC23" i="25"/>
  <c r="AA42" i="25"/>
  <c r="AC42" i="25" s="1"/>
  <c r="N39" i="25"/>
  <c r="O39" i="25"/>
  <c r="P39" i="25" s="1"/>
  <c r="Q39" i="25" s="1"/>
  <c r="N36" i="25"/>
  <c r="O36" i="25"/>
  <c r="P36" i="25" s="1"/>
  <c r="Q36" i="25" s="1"/>
  <c r="T30" i="25"/>
  <c r="U30" i="25"/>
  <c r="V30" i="25" s="1"/>
  <c r="W30" i="25" s="1"/>
  <c r="AF25" i="25"/>
  <c r="AG25" i="25"/>
  <c r="AH25" i="25" s="1"/>
  <c r="AI25" i="25" s="1"/>
  <c r="T24" i="25"/>
  <c r="U24" i="25"/>
  <c r="N33" i="25"/>
  <c r="O33" i="25"/>
  <c r="P33" i="25" s="1"/>
  <c r="Q33" i="25" s="1"/>
  <c r="T29" i="25"/>
  <c r="U29" i="25"/>
  <c r="V29" i="25" s="1"/>
  <c r="W29" i="25" s="1"/>
  <c r="T33" i="25"/>
  <c r="U33" i="25"/>
  <c r="V33" i="25" s="1"/>
  <c r="W33" i="25" s="1"/>
  <c r="AG41" i="25"/>
  <c r="AI41" i="25" s="1"/>
  <c r="N25" i="25"/>
  <c r="O25" i="25"/>
  <c r="P25" i="25" s="1"/>
  <c r="Q25" i="25" s="1"/>
  <c r="Z24" i="25"/>
  <c r="AA24" i="25"/>
  <c r="Z27" i="25"/>
  <c r="AA27" i="25"/>
  <c r="AB27" i="25" s="1"/>
  <c r="AC27" i="25" s="1"/>
  <c r="N26" i="25"/>
  <c r="O26" i="25"/>
  <c r="P26" i="25" s="1"/>
  <c r="Q26" i="25" s="1"/>
  <c r="AL33" i="25"/>
  <c r="AM33" i="25"/>
  <c r="AN33" i="25" s="1"/>
  <c r="AO33" i="25" s="1"/>
  <c r="N31" i="25"/>
  <c r="O31" i="25"/>
  <c r="P31" i="25" s="1"/>
  <c r="Q31" i="25" s="1"/>
  <c r="N29" i="25"/>
  <c r="O29" i="25"/>
  <c r="P29" i="25" s="1"/>
  <c r="Q29" i="25" s="1"/>
  <c r="N40" i="25"/>
  <c r="O40" i="25"/>
  <c r="Q40" i="25" s="1"/>
  <c r="AG29" i="25"/>
  <c r="AH29" i="25" s="1"/>
  <c r="AI29" i="25" s="1"/>
  <c r="AB88" i="25"/>
  <c r="F84" i="18" s="1"/>
  <c r="AH83" i="25"/>
  <c r="AH88" i="25" s="1"/>
  <c r="G84" i="18" s="1"/>
  <c r="T25" i="25"/>
  <c r="U25" i="25"/>
  <c r="V25" i="25" s="1"/>
  <c r="W25" i="25" s="1"/>
  <c r="AL25" i="25"/>
  <c r="AM25" i="25"/>
  <c r="AN25" i="25" s="1"/>
  <c r="AO25" i="25" s="1"/>
  <c r="T26" i="25"/>
  <c r="U26" i="25"/>
  <c r="V26" i="25" s="1"/>
  <c r="W26" i="25" s="1"/>
  <c r="N41" i="25"/>
  <c r="O41" i="25"/>
  <c r="Q41" i="25" s="1"/>
  <c r="Z34" i="25"/>
  <c r="AA34" i="25"/>
  <c r="AB34" i="25" s="1"/>
  <c r="AC34" i="25" s="1"/>
  <c r="Z41" i="25"/>
  <c r="AA41" i="25"/>
  <c r="AC41" i="25" s="1"/>
  <c r="T28" i="25"/>
  <c r="U28" i="25"/>
  <c r="V28" i="25" s="1"/>
  <c r="W28" i="25" s="1"/>
  <c r="AI23" i="25"/>
  <c r="N27" i="25"/>
  <c r="O27" i="25"/>
  <c r="P27" i="25" s="1"/>
  <c r="Q27" i="25" s="1"/>
  <c r="Z26" i="25"/>
  <c r="AA26" i="25"/>
  <c r="AB26" i="25" s="1"/>
  <c r="AC26" i="25" s="1"/>
  <c r="O32" i="25"/>
  <c r="P32" i="25" s="1"/>
  <c r="Q32" i="25" s="1"/>
  <c r="N32" i="25"/>
  <c r="T32" i="25"/>
  <c r="U32" i="25"/>
  <c r="V32" i="25" s="1"/>
  <c r="W32" i="25" s="1"/>
  <c r="T36" i="25"/>
  <c r="U36" i="25"/>
  <c r="V36" i="25" s="1"/>
  <c r="W36" i="25" s="1"/>
  <c r="Z37" i="25"/>
  <c r="AA37" i="25"/>
  <c r="AB37" i="25" s="1"/>
  <c r="AC37" i="25" s="1"/>
  <c r="AF33" i="25"/>
  <c r="AG33" i="25"/>
  <c r="AH33" i="25" s="1"/>
  <c r="AI33" i="25" s="1"/>
  <c r="O24" i="25"/>
  <c r="N24" i="25"/>
  <c r="Z29" i="25"/>
  <c r="AA29" i="25"/>
  <c r="AB29" i="25" s="1"/>
  <c r="AC29" i="25" s="1"/>
  <c r="N34" i="25"/>
  <c r="O34" i="25"/>
  <c r="P34" i="25" s="1"/>
  <c r="Q34" i="25" s="1"/>
  <c r="T34" i="25"/>
  <c r="U34" i="25"/>
  <c r="V34" i="25" s="1"/>
  <c r="W34" i="25" s="1"/>
  <c r="T41" i="25"/>
  <c r="U41" i="25"/>
  <c r="W41" i="25" s="1"/>
  <c r="N38" i="25"/>
  <c r="O38" i="25"/>
  <c r="P38" i="25" s="1"/>
  <c r="Q38" i="25" s="1"/>
  <c r="T39" i="25"/>
  <c r="U39" i="25"/>
  <c r="V39" i="25" s="1"/>
  <c r="W39" i="25" s="1"/>
  <c r="Z33" i="25"/>
  <c r="AA33" i="25"/>
  <c r="AB33" i="25" s="1"/>
  <c r="AC33" i="25" s="1"/>
  <c r="AG37" i="25"/>
  <c r="AH37" i="25" s="1"/>
  <c r="AI37" i="25" s="1"/>
  <c r="AG30" i="25"/>
  <c r="AH30" i="25" s="1"/>
  <c r="AI30" i="25" s="1"/>
  <c r="Z25" i="25"/>
  <c r="AA25" i="25"/>
  <c r="AB25" i="25" s="1"/>
  <c r="AC25" i="25" s="1"/>
  <c r="K103" i="25"/>
  <c r="K105" i="25" s="1"/>
  <c r="T38" i="25"/>
  <c r="U38" i="25"/>
  <c r="V38" i="25" s="1"/>
  <c r="W38" i="25" s="1"/>
  <c r="O28" i="25"/>
  <c r="P28" i="25" s="1"/>
  <c r="Q28" i="25" s="1"/>
  <c r="N28" i="25"/>
  <c r="Z38" i="25"/>
  <c r="AA38" i="25"/>
  <c r="AB38" i="25" s="1"/>
  <c r="AC38" i="25" s="1"/>
  <c r="T40" i="25"/>
  <c r="U40" i="25"/>
  <c r="W40" i="25" s="1"/>
  <c r="Z36" i="25"/>
  <c r="AA36" i="25"/>
  <c r="AB36" i="25" s="1"/>
  <c r="AC36" i="25" s="1"/>
  <c r="N42" i="25"/>
  <c r="O42" i="25"/>
  <c r="Q42" i="25" s="1"/>
  <c r="T37" i="25"/>
  <c r="U37" i="25"/>
  <c r="V37" i="25" s="1"/>
  <c r="W37" i="25" s="1"/>
  <c r="T35" i="25"/>
  <c r="U35" i="25"/>
  <c r="V35" i="25" s="1"/>
  <c r="W35" i="25" s="1"/>
  <c r="AG34" i="25"/>
  <c r="AH34" i="25" s="1"/>
  <c r="AI34" i="25" s="1"/>
  <c r="K97" i="25"/>
  <c r="C102" i="18" s="1"/>
  <c r="AH23" i="24"/>
  <c r="V43" i="24"/>
  <c r="W23" i="24"/>
  <c r="W43" i="24" s="1"/>
  <c r="E7" i="18" s="1"/>
  <c r="AP36" i="24"/>
  <c r="P24" i="24"/>
  <c r="O43" i="24"/>
  <c r="U43" i="24"/>
  <c r="AO23" i="24"/>
  <c r="AP25" i="24"/>
  <c r="K102" i="24"/>
  <c r="AP39" i="24"/>
  <c r="AH88" i="24"/>
  <c r="G83" i="18" s="1"/>
  <c r="K95" i="24"/>
  <c r="K96" i="24"/>
  <c r="C92" i="18" s="1"/>
  <c r="AA43" i="24"/>
  <c r="AB23" i="24"/>
  <c r="AP40" i="22"/>
  <c r="V24" i="22"/>
  <c r="U43" i="22"/>
  <c r="K103" i="22"/>
  <c r="K105" i="22" s="1"/>
  <c r="P24" i="22"/>
  <c r="O43" i="22"/>
  <c r="AN87" i="22"/>
  <c r="AN88" i="22" s="1"/>
  <c r="AC23" i="22"/>
  <c r="AI23" i="22"/>
  <c r="AP36" i="22"/>
  <c r="AB88" i="22"/>
  <c r="F82" i="18" s="1"/>
  <c r="K97" i="22"/>
  <c r="C100" i="18" s="1"/>
  <c r="AH88" i="22"/>
  <c r="G82" i="18" s="1"/>
  <c r="V24" i="6"/>
  <c r="U43" i="6"/>
  <c r="AI23" i="6"/>
  <c r="AB84" i="6"/>
  <c r="AH84" i="6" s="1"/>
  <c r="P24" i="6"/>
  <c r="O43" i="6"/>
  <c r="AC23" i="6"/>
  <c r="K103" i="6"/>
  <c r="K105" i="6" s="1"/>
  <c r="AA43" i="6"/>
  <c r="AP38" i="6"/>
  <c r="AP29" i="6"/>
  <c r="AB85" i="6"/>
  <c r="AH87" i="6"/>
  <c r="AN87" i="6" s="1"/>
  <c r="K97" i="6"/>
  <c r="C99" i="18" s="1"/>
  <c r="I68" i="18"/>
  <c r="D81" i="18"/>
  <c r="R39" i="8"/>
  <c r="J45" i="8"/>
  <c r="K25" i="8"/>
  <c r="K45" i="8" s="1"/>
  <c r="C4" i="18" s="1"/>
  <c r="C11" i="18" s="1"/>
  <c r="X31" i="8"/>
  <c r="AD37" i="8"/>
  <c r="X44" i="8"/>
  <c r="X29" i="8"/>
  <c r="X27" i="8"/>
  <c r="X35" i="8"/>
  <c r="X43" i="8"/>
  <c r="X33" i="8"/>
  <c r="I45" i="8"/>
  <c r="AD41" i="8"/>
  <c r="R40" i="8"/>
  <c r="R38" i="8"/>
  <c r="R36" i="8"/>
  <c r="R34" i="8"/>
  <c r="R32" i="8"/>
  <c r="R30" i="8"/>
  <c r="R28" i="8"/>
  <c r="R26" i="8"/>
  <c r="R42" i="8"/>
  <c r="AK30" i="26" l="1"/>
  <c r="AG30" i="26"/>
  <c r="AH30" i="26" s="1"/>
  <c r="AI30" i="26" s="1"/>
  <c r="AL41" i="22"/>
  <c r="AM41" i="22"/>
  <c r="AO41" i="22" s="1"/>
  <c r="AP41" i="22" s="1"/>
  <c r="AE40" i="26"/>
  <c r="AA40" i="26"/>
  <c r="AC40" i="26" s="1"/>
  <c r="AC31" i="6"/>
  <c r="AB43" i="6"/>
  <c r="K98" i="6"/>
  <c r="AG34" i="26"/>
  <c r="AH34" i="26" s="1"/>
  <c r="AI34" i="26" s="1"/>
  <c r="AC43" i="6"/>
  <c r="F5" i="18" s="1"/>
  <c r="AF34" i="26"/>
  <c r="Z39" i="26"/>
  <c r="U38" i="26"/>
  <c r="V38" i="26" s="1"/>
  <c r="W38" i="26" s="1"/>
  <c r="Z40" i="26"/>
  <c r="Z27" i="26"/>
  <c r="U31" i="26"/>
  <c r="V31" i="26" s="1"/>
  <c r="W31" i="26" s="1"/>
  <c r="Y33" i="26"/>
  <c r="AA33" i="26" s="1"/>
  <c r="AB33" i="26" s="1"/>
  <c r="AC33" i="26" s="1"/>
  <c r="T31" i="26"/>
  <c r="Y38" i="26"/>
  <c r="AE38" i="26" s="1"/>
  <c r="Z38" i="26"/>
  <c r="Z28" i="26"/>
  <c r="AE28" i="26"/>
  <c r="Z33" i="26"/>
  <c r="AE33" i="26"/>
  <c r="U29" i="26"/>
  <c r="V29" i="26" s="1"/>
  <c r="W29" i="26" s="1"/>
  <c r="Y29" i="26"/>
  <c r="Z35" i="26"/>
  <c r="AE35" i="26"/>
  <c r="AA28" i="26"/>
  <c r="AB28" i="26" s="1"/>
  <c r="AC28" i="26" s="1"/>
  <c r="I83" i="18"/>
  <c r="K98" i="25"/>
  <c r="AN83" i="25"/>
  <c r="AN88" i="25" s="1"/>
  <c r="H84" i="18" s="1"/>
  <c r="I84" i="18" s="1"/>
  <c r="I85" i="18"/>
  <c r="AM32" i="27"/>
  <c r="AN32" i="27" s="1"/>
  <c r="AO32" i="27" s="1"/>
  <c r="AP32" i="27" s="1"/>
  <c r="AM41" i="25"/>
  <c r="AO41" i="25" s="1"/>
  <c r="AP41" i="25" s="1"/>
  <c r="AM29" i="27"/>
  <c r="AN29" i="27" s="1"/>
  <c r="AO29" i="27" s="1"/>
  <c r="AP29" i="27" s="1"/>
  <c r="AL25" i="27"/>
  <c r="AM27" i="27"/>
  <c r="AN27" i="27" s="1"/>
  <c r="AO27" i="27" s="1"/>
  <c r="AP27" i="27" s="1"/>
  <c r="AM40" i="27"/>
  <c r="AO40" i="27" s="1"/>
  <c r="AP40" i="27" s="1"/>
  <c r="AL26" i="25"/>
  <c r="AL36" i="25"/>
  <c r="AM24" i="25"/>
  <c r="AN24" i="25" s="1"/>
  <c r="AM27" i="25"/>
  <c r="AN27" i="25" s="1"/>
  <c r="AO27" i="25" s="1"/>
  <c r="AP27" i="25" s="1"/>
  <c r="AP35" i="6"/>
  <c r="AL32" i="25"/>
  <c r="AM38" i="25"/>
  <c r="AN38" i="25" s="1"/>
  <c r="AO38" i="25" s="1"/>
  <c r="AP38" i="25" s="1"/>
  <c r="T40" i="26"/>
  <c r="U40" i="26"/>
  <c r="W40" i="26" s="1"/>
  <c r="Q43" i="26"/>
  <c r="D9" i="18" s="1"/>
  <c r="AM41" i="27"/>
  <c r="AO41" i="27" s="1"/>
  <c r="AP41" i="27" s="1"/>
  <c r="AM34" i="25"/>
  <c r="AN34" i="25" s="1"/>
  <c r="AO34" i="25" s="1"/>
  <c r="AP34" i="25" s="1"/>
  <c r="AM29" i="25"/>
  <c r="AN29" i="25" s="1"/>
  <c r="AO29" i="25" s="1"/>
  <c r="AP29" i="25" s="1"/>
  <c r="AL42" i="27"/>
  <c r="AL37" i="27"/>
  <c r="AM36" i="27"/>
  <c r="AN36" i="27" s="1"/>
  <c r="AO36" i="27" s="1"/>
  <c r="AP36" i="27" s="1"/>
  <c r="P43" i="26"/>
  <c r="AL28" i="25"/>
  <c r="AM28" i="27"/>
  <c r="AN28" i="27" s="1"/>
  <c r="AO28" i="27" s="1"/>
  <c r="AP28" i="27" s="1"/>
  <c r="AA43" i="22"/>
  <c r="O43" i="26"/>
  <c r="AP36" i="25"/>
  <c r="AH43" i="6"/>
  <c r="AM30" i="25"/>
  <c r="AN30" i="25" s="1"/>
  <c r="AO30" i="25" s="1"/>
  <c r="AP30" i="25" s="1"/>
  <c r="AM37" i="25"/>
  <c r="AN37" i="25" s="1"/>
  <c r="AO37" i="25" s="1"/>
  <c r="AP37" i="25" s="1"/>
  <c r="AM24" i="27"/>
  <c r="AN24" i="27" s="1"/>
  <c r="AP26" i="25"/>
  <c r="AP28" i="25"/>
  <c r="AL32" i="22"/>
  <c r="AM32" i="22"/>
  <c r="AN32" i="22" s="1"/>
  <c r="AO32" i="22" s="1"/>
  <c r="AP32" i="22" s="1"/>
  <c r="AH27" i="22"/>
  <c r="AG43" i="22"/>
  <c r="AI41" i="6"/>
  <c r="AI43" i="6" s="1"/>
  <c r="G5" i="18" s="1"/>
  <c r="AG43" i="6"/>
  <c r="AL41" i="26"/>
  <c r="AM41" i="26"/>
  <c r="AO41" i="26" s="1"/>
  <c r="AP41" i="26" s="1"/>
  <c r="AL24" i="6"/>
  <c r="AM24" i="6"/>
  <c r="AL42" i="24"/>
  <c r="AM42" i="24"/>
  <c r="AO42" i="24" s="1"/>
  <c r="AP42" i="24" s="1"/>
  <c r="AC43" i="22"/>
  <c r="F6" i="18" s="1"/>
  <c r="AF40" i="26"/>
  <c r="AK40" i="26"/>
  <c r="AG40" i="26"/>
  <c r="AI40" i="26" s="1"/>
  <c r="AF36" i="6"/>
  <c r="AK36" i="6"/>
  <c r="AF24" i="26"/>
  <c r="AK24" i="26"/>
  <c r="AG24" i="26"/>
  <c r="AL32" i="24"/>
  <c r="AM32" i="24"/>
  <c r="AN32" i="24" s="1"/>
  <c r="AO32" i="24" s="1"/>
  <c r="AP32" i="24" s="1"/>
  <c r="AF26" i="24"/>
  <c r="AK26" i="24"/>
  <c r="AL25" i="26"/>
  <c r="AM25" i="26"/>
  <c r="AN25" i="26" s="1"/>
  <c r="AO25" i="26" s="1"/>
  <c r="AL29" i="24"/>
  <c r="AM29" i="24"/>
  <c r="AN29" i="24" s="1"/>
  <c r="AO29" i="24" s="1"/>
  <c r="AP29" i="24" s="1"/>
  <c r="AF39" i="27"/>
  <c r="AK39" i="27"/>
  <c r="AB43" i="22"/>
  <c r="AF42" i="22"/>
  <c r="AK42" i="22"/>
  <c r="Z26" i="26"/>
  <c r="AE26" i="26"/>
  <c r="AA26" i="26"/>
  <c r="AL34" i="26"/>
  <c r="AM34" i="26"/>
  <c r="AN34" i="26" s="1"/>
  <c r="AO34" i="26" s="1"/>
  <c r="AL24" i="24"/>
  <c r="AM24" i="24"/>
  <c r="AF39" i="25"/>
  <c r="AK39" i="25"/>
  <c r="AF31" i="24"/>
  <c r="AK31" i="24"/>
  <c r="AL26" i="22"/>
  <c r="AM26" i="22"/>
  <c r="AN26" i="22" s="1"/>
  <c r="AO26" i="22" s="1"/>
  <c r="AP26" i="22" s="1"/>
  <c r="AF33" i="6"/>
  <c r="AK33" i="6"/>
  <c r="AL35" i="22"/>
  <c r="AM35" i="22"/>
  <c r="AN35" i="22" s="1"/>
  <c r="AO35" i="22" s="1"/>
  <c r="AP35" i="22" s="1"/>
  <c r="AL37" i="24"/>
  <c r="AM37" i="24"/>
  <c r="AN37" i="24" s="1"/>
  <c r="AO37" i="24" s="1"/>
  <c r="AP37" i="24" s="1"/>
  <c r="AF34" i="24"/>
  <c r="AK34" i="24"/>
  <c r="AL42" i="6"/>
  <c r="AM42" i="6"/>
  <c r="AO42" i="6" s="1"/>
  <c r="AP42" i="6" s="1"/>
  <c r="AG34" i="24"/>
  <c r="AF36" i="26"/>
  <c r="AK36" i="26"/>
  <c r="AG36" i="26"/>
  <c r="AH36" i="26" s="1"/>
  <c r="AI36" i="26" s="1"/>
  <c r="AF40" i="25"/>
  <c r="AK40" i="25"/>
  <c r="AL27" i="26"/>
  <c r="AM27" i="26"/>
  <c r="AN27" i="26" s="1"/>
  <c r="AO27" i="26" s="1"/>
  <c r="AP27" i="26" s="1"/>
  <c r="AM27" i="24"/>
  <c r="AN27" i="24" s="1"/>
  <c r="AO27" i="24" s="1"/>
  <c r="AP27" i="24" s="1"/>
  <c r="AL27" i="24"/>
  <c r="AF27" i="22"/>
  <c r="AK27" i="22"/>
  <c r="AF39" i="26"/>
  <c r="AK39" i="26"/>
  <c r="AG39" i="26"/>
  <c r="AH39" i="26" s="1"/>
  <c r="AI39" i="26" s="1"/>
  <c r="AF33" i="22"/>
  <c r="AK33" i="22"/>
  <c r="AL40" i="24"/>
  <c r="AM40" i="24"/>
  <c r="AO40" i="24" s="1"/>
  <c r="AP40" i="24" s="1"/>
  <c r="AF38" i="27"/>
  <c r="AK38" i="27"/>
  <c r="AL28" i="24"/>
  <c r="AM28" i="24"/>
  <c r="AN28" i="24" s="1"/>
  <c r="AO28" i="24" s="1"/>
  <c r="AP28" i="24" s="1"/>
  <c r="AL39" i="6"/>
  <c r="AM39" i="6"/>
  <c r="AN39" i="6" s="1"/>
  <c r="AO39" i="6" s="1"/>
  <c r="AP39" i="6" s="1"/>
  <c r="AL25" i="22"/>
  <c r="AM25" i="22"/>
  <c r="AL29" i="22"/>
  <c r="AM29" i="22"/>
  <c r="AN29" i="22" s="1"/>
  <c r="AO29" i="22" s="1"/>
  <c r="AP29" i="22" s="1"/>
  <c r="AL30" i="26"/>
  <c r="AM30" i="26"/>
  <c r="AN30" i="26" s="1"/>
  <c r="AO30" i="26" s="1"/>
  <c r="AP30" i="26" s="1"/>
  <c r="AL42" i="26"/>
  <c r="AM42" i="26"/>
  <c r="AO42" i="26" s="1"/>
  <c r="AP42" i="26" s="1"/>
  <c r="Z32" i="26"/>
  <c r="AE32" i="26"/>
  <c r="AA32" i="26"/>
  <c r="AB32" i="26" s="1"/>
  <c r="AC32" i="26" s="1"/>
  <c r="AL28" i="22"/>
  <c r="AM28" i="22"/>
  <c r="AN28" i="22" s="1"/>
  <c r="AO28" i="22" s="1"/>
  <c r="AP28" i="22" s="1"/>
  <c r="AF28" i="6"/>
  <c r="AK28" i="6"/>
  <c r="AF31" i="26"/>
  <c r="AK31" i="26"/>
  <c r="AG31" i="26"/>
  <c r="AH31" i="26" s="1"/>
  <c r="AI31" i="26" s="1"/>
  <c r="AF31" i="27"/>
  <c r="AK31" i="27"/>
  <c r="AF41" i="6"/>
  <c r="AK41" i="6"/>
  <c r="AF30" i="22"/>
  <c r="AK30" i="22"/>
  <c r="AL39" i="22"/>
  <c r="AM39" i="22"/>
  <c r="AN39" i="22" s="1"/>
  <c r="AO39" i="22" s="1"/>
  <c r="AP39" i="22" s="1"/>
  <c r="AL38" i="22"/>
  <c r="AM38" i="22"/>
  <c r="AN38" i="22" s="1"/>
  <c r="AO38" i="22" s="1"/>
  <c r="AP38" i="22" s="1"/>
  <c r="AF33" i="27"/>
  <c r="AK33" i="27"/>
  <c r="AF42" i="25"/>
  <c r="AK42" i="25"/>
  <c r="AF31" i="25"/>
  <c r="AK31" i="25"/>
  <c r="AF30" i="27"/>
  <c r="AK30" i="27"/>
  <c r="AL26" i="6"/>
  <c r="AM26" i="6"/>
  <c r="AN26" i="6" s="1"/>
  <c r="AO26" i="6" s="1"/>
  <c r="AP26" i="6" s="1"/>
  <c r="AL27" i="6"/>
  <c r="AM27" i="6"/>
  <c r="AN27" i="6" s="1"/>
  <c r="AO27" i="6" s="1"/>
  <c r="AP27" i="6" s="1"/>
  <c r="AL31" i="6"/>
  <c r="AM31" i="6"/>
  <c r="AN31" i="6" s="1"/>
  <c r="AO31" i="6" s="1"/>
  <c r="AP31" i="6" s="1"/>
  <c r="AL34" i="6"/>
  <c r="AM34" i="6"/>
  <c r="AN34" i="6" s="1"/>
  <c r="AO34" i="6" s="1"/>
  <c r="AP34" i="6" s="1"/>
  <c r="AL37" i="26"/>
  <c r="AM37" i="26"/>
  <c r="AN37" i="26" s="1"/>
  <c r="AO37" i="26" s="1"/>
  <c r="AP37" i="26" s="1"/>
  <c r="AL30" i="24"/>
  <c r="AM30" i="24"/>
  <c r="AN30" i="24" s="1"/>
  <c r="AO30" i="24" s="1"/>
  <c r="AP30" i="24" s="1"/>
  <c r="AL40" i="6"/>
  <c r="AM40" i="6"/>
  <c r="AO40" i="6" s="1"/>
  <c r="AP40" i="6" s="1"/>
  <c r="AL35" i="24"/>
  <c r="AM35" i="24"/>
  <c r="AN35" i="24" s="1"/>
  <c r="AO35" i="24" s="1"/>
  <c r="AP35" i="24" s="1"/>
  <c r="AF35" i="25"/>
  <c r="AK35" i="25"/>
  <c r="W25" i="26"/>
  <c r="AP33" i="25"/>
  <c r="AP32" i="25"/>
  <c r="AP26" i="27"/>
  <c r="AP34" i="27"/>
  <c r="AP37" i="27"/>
  <c r="K97" i="27"/>
  <c r="C104" i="18" s="1"/>
  <c r="AH88" i="27"/>
  <c r="G86" i="18" s="1"/>
  <c r="AN84" i="27"/>
  <c r="AN88" i="27" s="1"/>
  <c r="H86" i="18" s="1"/>
  <c r="AP42" i="27"/>
  <c r="V24" i="27"/>
  <c r="U43" i="27"/>
  <c r="AI43" i="27"/>
  <c r="G10" i="18" s="1"/>
  <c r="AP23" i="27"/>
  <c r="AH43" i="27"/>
  <c r="P24" i="27"/>
  <c r="O43" i="27"/>
  <c r="AB24" i="27"/>
  <c r="AA43" i="27"/>
  <c r="AP25" i="27"/>
  <c r="AG43" i="27"/>
  <c r="AP35" i="27"/>
  <c r="K103" i="27"/>
  <c r="K105" i="27" s="1"/>
  <c r="AP23" i="26"/>
  <c r="K107" i="26"/>
  <c r="K108" i="26" s="1"/>
  <c r="K97" i="26"/>
  <c r="C103" i="18" s="1"/>
  <c r="K106" i="25"/>
  <c r="AP23" i="25"/>
  <c r="AI43" i="25"/>
  <c r="G8" i="18" s="1"/>
  <c r="AB24" i="25"/>
  <c r="AA43" i="25"/>
  <c r="V24" i="25"/>
  <c r="U43" i="25"/>
  <c r="AH43" i="25"/>
  <c r="AG43" i="25"/>
  <c r="AP25" i="25"/>
  <c r="P24" i="25"/>
  <c r="O43" i="25"/>
  <c r="AB43" i="24"/>
  <c r="AC23" i="24"/>
  <c r="AC43" i="24" s="1"/>
  <c r="F7" i="18" s="1"/>
  <c r="W101" i="24"/>
  <c r="W102" i="24" s="1"/>
  <c r="W103" i="24" s="1"/>
  <c r="W105" i="24" s="1"/>
  <c r="W94" i="24"/>
  <c r="K97" i="24"/>
  <c r="C101" i="18" s="1"/>
  <c r="K103" i="24"/>
  <c r="K105" i="24" s="1"/>
  <c r="AI23" i="24"/>
  <c r="Q24" i="24"/>
  <c r="P43" i="24"/>
  <c r="AP23" i="22"/>
  <c r="K106" i="22"/>
  <c r="Q24" i="22"/>
  <c r="Q43" i="22" s="1"/>
  <c r="D6" i="18" s="1"/>
  <c r="P43" i="22"/>
  <c r="K98" i="22"/>
  <c r="W24" i="22"/>
  <c r="V43" i="22"/>
  <c r="AN84" i="6"/>
  <c r="Q24" i="6"/>
  <c r="Q43" i="6" s="1"/>
  <c r="D5" i="18" s="1"/>
  <c r="P43" i="6"/>
  <c r="AP23" i="6"/>
  <c r="K106" i="6"/>
  <c r="W24" i="6"/>
  <c r="V43" i="6"/>
  <c r="AB88" i="6"/>
  <c r="AH85" i="6"/>
  <c r="AH88" i="6" s="1"/>
  <c r="E81" i="18"/>
  <c r="X39" i="8"/>
  <c r="AD39" i="8" s="1"/>
  <c r="AD44" i="8"/>
  <c r="X30" i="8"/>
  <c r="X38" i="8"/>
  <c r="AD35" i="8"/>
  <c r="AD33" i="8"/>
  <c r="X32" i="8"/>
  <c r="AD31" i="8"/>
  <c r="AD29" i="8"/>
  <c r="X42" i="8"/>
  <c r="X40" i="8"/>
  <c r="X28" i="8"/>
  <c r="X26" i="8"/>
  <c r="AD27" i="8"/>
  <c r="X36" i="8"/>
  <c r="X34" i="8"/>
  <c r="AD43" i="8"/>
  <c r="AP34" i="26" l="1"/>
  <c r="AC94" i="6"/>
  <c r="AC96" i="6" s="1"/>
  <c r="F90" i="18" s="1"/>
  <c r="AC101" i="6"/>
  <c r="AC102" i="6" s="1"/>
  <c r="AC103" i="6" s="1"/>
  <c r="AC105" i="6" s="1"/>
  <c r="AC106" i="6" s="1"/>
  <c r="AC107" i="6" s="1"/>
  <c r="AC108" i="6" s="1"/>
  <c r="AA38" i="26"/>
  <c r="AB38" i="26" s="1"/>
  <c r="AC38" i="26" s="1"/>
  <c r="Z29" i="26"/>
  <c r="AE29" i="26"/>
  <c r="AA29" i="26"/>
  <c r="AB29" i="26" s="1"/>
  <c r="AC29" i="26" s="1"/>
  <c r="AF33" i="26"/>
  <c r="AK33" i="26"/>
  <c r="AG33" i="26"/>
  <c r="AH33" i="26" s="1"/>
  <c r="AI33" i="26" s="1"/>
  <c r="AG38" i="26"/>
  <c r="AH38" i="26" s="1"/>
  <c r="AI38" i="26" s="1"/>
  <c r="AF38" i="26"/>
  <c r="AK38" i="26"/>
  <c r="V43" i="26"/>
  <c r="AF35" i="26"/>
  <c r="AK35" i="26"/>
  <c r="AG35" i="26"/>
  <c r="AH35" i="26" s="1"/>
  <c r="AI35" i="26" s="1"/>
  <c r="AG28" i="26"/>
  <c r="AH28" i="26" s="1"/>
  <c r="AI28" i="26" s="1"/>
  <c r="AK28" i="26"/>
  <c r="AF28" i="26"/>
  <c r="K98" i="24"/>
  <c r="K98" i="26"/>
  <c r="I86" i="18"/>
  <c r="K98" i="27"/>
  <c r="Q94" i="26"/>
  <c r="Q96" i="26" s="1"/>
  <c r="AC94" i="22"/>
  <c r="AC96" i="22" s="1"/>
  <c r="F91" i="18" s="1"/>
  <c r="Q101" i="26"/>
  <c r="Q102" i="26" s="1"/>
  <c r="Q103" i="26" s="1"/>
  <c r="Q105" i="26" s="1"/>
  <c r="U43" i="26"/>
  <c r="AC101" i="22"/>
  <c r="AC102" i="22" s="1"/>
  <c r="AC103" i="22" s="1"/>
  <c r="AC105" i="22" s="1"/>
  <c r="AC106" i="22" s="1"/>
  <c r="AC107" i="22" s="1"/>
  <c r="AC108" i="22" s="1"/>
  <c r="AL42" i="25"/>
  <c r="AM42" i="25"/>
  <c r="AO42" i="25" s="1"/>
  <c r="AP42" i="25" s="1"/>
  <c r="AL30" i="22"/>
  <c r="AM30" i="22"/>
  <c r="AN30" i="22" s="1"/>
  <c r="AO30" i="22" s="1"/>
  <c r="AP30" i="22" s="1"/>
  <c r="AL39" i="25"/>
  <c r="AM39" i="25"/>
  <c r="AN39" i="25" s="1"/>
  <c r="AO39" i="25" s="1"/>
  <c r="AP39" i="25" s="1"/>
  <c r="AH24" i="26"/>
  <c r="AN24" i="6"/>
  <c r="AL28" i="6"/>
  <c r="AM28" i="6"/>
  <c r="AN28" i="6" s="1"/>
  <c r="AO28" i="6" s="1"/>
  <c r="AP28" i="6" s="1"/>
  <c r="AL35" i="25"/>
  <c r="AM35" i="25"/>
  <c r="AN35" i="25" s="1"/>
  <c r="AO35" i="25" s="1"/>
  <c r="AP35" i="25" s="1"/>
  <c r="AL33" i="22"/>
  <c r="AM33" i="22"/>
  <c r="AN33" i="22" s="1"/>
  <c r="AO33" i="22" s="1"/>
  <c r="AP33" i="22" s="1"/>
  <c r="AL33" i="6"/>
  <c r="AM33" i="6"/>
  <c r="AN33" i="6" s="1"/>
  <c r="AO33" i="6" s="1"/>
  <c r="AP33" i="6" s="1"/>
  <c r="AL42" i="22"/>
  <c r="AM42" i="22"/>
  <c r="AO42" i="22" s="1"/>
  <c r="AP42" i="22" s="1"/>
  <c r="AL39" i="27"/>
  <c r="AM39" i="27"/>
  <c r="AN39" i="27" s="1"/>
  <c r="AO39" i="27" s="1"/>
  <c r="AP39" i="27" s="1"/>
  <c r="AL24" i="26"/>
  <c r="AM24" i="26"/>
  <c r="AL33" i="27"/>
  <c r="AM33" i="27"/>
  <c r="AN33" i="27" s="1"/>
  <c r="AO33" i="27" s="1"/>
  <c r="AP33" i="27" s="1"/>
  <c r="AN24" i="24"/>
  <c r="AL31" i="27"/>
  <c r="AM31" i="27"/>
  <c r="AN31" i="27" s="1"/>
  <c r="AO31" i="27" s="1"/>
  <c r="AP31" i="27" s="1"/>
  <c r="AL36" i="6"/>
  <c r="AM36" i="6"/>
  <c r="AN36" i="6" s="1"/>
  <c r="AO36" i="6" s="1"/>
  <c r="AP36" i="6" s="1"/>
  <c r="AF32" i="26"/>
  <c r="AK32" i="26"/>
  <c r="AG32" i="26"/>
  <c r="AH32" i="26" s="1"/>
  <c r="AI32" i="26" s="1"/>
  <c r="AL30" i="27"/>
  <c r="AM30" i="27"/>
  <c r="AL39" i="26"/>
  <c r="AM39" i="26"/>
  <c r="AN39" i="26" s="1"/>
  <c r="AO39" i="26" s="1"/>
  <c r="AP39" i="26" s="1"/>
  <c r="AL34" i="24"/>
  <c r="AM34" i="24"/>
  <c r="AN34" i="24" s="1"/>
  <c r="AO34" i="24" s="1"/>
  <c r="AN25" i="22"/>
  <c r="AL38" i="27"/>
  <c r="AM38" i="27"/>
  <c r="AN38" i="27" s="1"/>
  <c r="AO38" i="27" s="1"/>
  <c r="AP38" i="27" s="1"/>
  <c r="AL36" i="26"/>
  <c r="AM36" i="26"/>
  <c r="AN36" i="26" s="1"/>
  <c r="AO36" i="26" s="1"/>
  <c r="AP36" i="26" s="1"/>
  <c r="AL31" i="25"/>
  <c r="AM31" i="25"/>
  <c r="AL41" i="6"/>
  <c r="AM41" i="6"/>
  <c r="AO41" i="6" s="1"/>
  <c r="AP41" i="6" s="1"/>
  <c r="AL31" i="26"/>
  <c r="AM31" i="26"/>
  <c r="AN31" i="26" s="1"/>
  <c r="AO31" i="26" s="1"/>
  <c r="AP31" i="26" s="1"/>
  <c r="AL27" i="22"/>
  <c r="AM27" i="22"/>
  <c r="AN27" i="22" s="1"/>
  <c r="AO27" i="22" s="1"/>
  <c r="AL31" i="24"/>
  <c r="AM31" i="24"/>
  <c r="AN31" i="24" s="1"/>
  <c r="AO31" i="24" s="1"/>
  <c r="AP31" i="24" s="1"/>
  <c r="AB26" i="26"/>
  <c r="AA43" i="26"/>
  <c r="AL26" i="24"/>
  <c r="AM26" i="24"/>
  <c r="AN26" i="24" s="1"/>
  <c r="AO26" i="24" s="1"/>
  <c r="AP26" i="24" s="1"/>
  <c r="AL40" i="26"/>
  <c r="AM40" i="26"/>
  <c r="AO40" i="26" s="1"/>
  <c r="AP40" i="26" s="1"/>
  <c r="AI27" i="22"/>
  <c r="AH43" i="22"/>
  <c r="AL40" i="25"/>
  <c r="AM40" i="25"/>
  <c r="AO40" i="25" s="1"/>
  <c r="AP40" i="25" s="1"/>
  <c r="AH34" i="24"/>
  <c r="AG43" i="24"/>
  <c r="AF26" i="26"/>
  <c r="AK26" i="26"/>
  <c r="AG26" i="26"/>
  <c r="AH26" i="26" s="1"/>
  <c r="AI26" i="26" s="1"/>
  <c r="AP25" i="26"/>
  <c r="W43" i="26"/>
  <c r="K106" i="27"/>
  <c r="AC24" i="27"/>
  <c r="AB43" i="27"/>
  <c r="AI94" i="27"/>
  <c r="AI101" i="27"/>
  <c r="AI102" i="27" s="1"/>
  <c r="AI103" i="27" s="1"/>
  <c r="AO24" i="27"/>
  <c r="Q24" i="27"/>
  <c r="Q43" i="27" s="1"/>
  <c r="D10" i="18" s="1"/>
  <c r="P43" i="27"/>
  <c r="W24" i="27"/>
  <c r="W43" i="27" s="1"/>
  <c r="E10" i="18" s="1"/>
  <c r="V43" i="27"/>
  <c r="AC24" i="25"/>
  <c r="AB43" i="25"/>
  <c r="AI94" i="25"/>
  <c r="AI101" i="25"/>
  <c r="AI102" i="25" s="1"/>
  <c r="AI103" i="25" s="1"/>
  <c r="AO24" i="25"/>
  <c r="K107" i="25"/>
  <c r="K108" i="25" s="1"/>
  <c r="Q24" i="25"/>
  <c r="Q43" i="25" s="1"/>
  <c r="D8" i="18" s="1"/>
  <c r="P43" i="25"/>
  <c r="W24" i="25"/>
  <c r="W43" i="25" s="1"/>
  <c r="E8" i="18" s="1"/>
  <c r="V43" i="25"/>
  <c r="Q43" i="24"/>
  <c r="D7" i="18" s="1"/>
  <c r="AP23" i="24"/>
  <c r="W96" i="24"/>
  <c r="W95" i="24"/>
  <c r="W106" i="24"/>
  <c r="W107" i="24" s="1"/>
  <c r="W108" i="24" s="1"/>
  <c r="AC94" i="24"/>
  <c r="AC101" i="24"/>
  <c r="AC102" i="24" s="1"/>
  <c r="AC103" i="24" s="1"/>
  <c r="AC105" i="24" s="1"/>
  <c r="K106" i="24"/>
  <c r="AP24" i="22"/>
  <c r="W43" i="22"/>
  <c r="E6" i="18" s="1"/>
  <c r="K107" i="22"/>
  <c r="K108" i="22" s="1"/>
  <c r="Q94" i="22"/>
  <c r="Q101" i="22"/>
  <c r="K107" i="6"/>
  <c r="K108" i="6" s="1"/>
  <c r="AI101" i="6"/>
  <c r="AI102" i="6" s="1"/>
  <c r="AI103" i="6" s="1"/>
  <c r="AI94" i="6"/>
  <c r="W43" i="6"/>
  <c r="E5" i="18" s="1"/>
  <c r="AN85" i="6"/>
  <c r="AN88" i="6" s="1"/>
  <c r="H81" i="18" s="1"/>
  <c r="Q94" i="6"/>
  <c r="Q101" i="6"/>
  <c r="H82" i="18"/>
  <c r="I82" i="18" s="1"/>
  <c r="G81" i="18"/>
  <c r="F81" i="18"/>
  <c r="AD36" i="8"/>
  <c r="AD28" i="8"/>
  <c r="AD42" i="8"/>
  <c r="AD38" i="8"/>
  <c r="AD40" i="8"/>
  <c r="AD32" i="8"/>
  <c r="AD30" i="8"/>
  <c r="AD34" i="8"/>
  <c r="AD26" i="8"/>
  <c r="D94" i="18" l="1"/>
  <c r="Q97" i="26"/>
  <c r="AC95" i="6"/>
  <c r="AC97" i="22"/>
  <c r="F100" i="18" s="1"/>
  <c r="AC97" i="6"/>
  <c r="AC95" i="22"/>
  <c r="AM38" i="26"/>
  <c r="AN38" i="26" s="1"/>
  <c r="AO38" i="26" s="1"/>
  <c r="AP38" i="26" s="1"/>
  <c r="AL38" i="26"/>
  <c r="AG29" i="26"/>
  <c r="AH29" i="26" s="1"/>
  <c r="AI29" i="26" s="1"/>
  <c r="AK29" i="26"/>
  <c r="AF29" i="26"/>
  <c r="AL35" i="26"/>
  <c r="AM35" i="26"/>
  <c r="AN35" i="26" s="1"/>
  <c r="AO35" i="26" s="1"/>
  <c r="AP35" i="26" s="1"/>
  <c r="AL33" i="26"/>
  <c r="AM33" i="26"/>
  <c r="AN33" i="26" s="1"/>
  <c r="AO33" i="26" s="1"/>
  <c r="AP33" i="26" s="1"/>
  <c r="AL28" i="26"/>
  <c r="AM28" i="26"/>
  <c r="AN28" i="26" s="1"/>
  <c r="AO28" i="26" s="1"/>
  <c r="AP28" i="26" s="1"/>
  <c r="Q95" i="26"/>
  <c r="AM43" i="22"/>
  <c r="AN31" i="25"/>
  <c r="AM43" i="25"/>
  <c r="AO25" i="22"/>
  <c r="AN43" i="22"/>
  <c r="AN24" i="26"/>
  <c r="AI34" i="24"/>
  <c r="AH43" i="24"/>
  <c r="AO24" i="6"/>
  <c r="AN43" i="6"/>
  <c r="AC26" i="26"/>
  <c r="AC43" i="26" s="1"/>
  <c r="AB43" i="26"/>
  <c r="AL32" i="26"/>
  <c r="AM32" i="26"/>
  <c r="AN32" i="26" s="1"/>
  <c r="AO32" i="26" s="1"/>
  <c r="AP32" i="26" s="1"/>
  <c r="AM43" i="6"/>
  <c r="AM26" i="26"/>
  <c r="AN26" i="26" s="1"/>
  <c r="AO26" i="26" s="1"/>
  <c r="AL26" i="26"/>
  <c r="AG43" i="26"/>
  <c r="AI24" i="26"/>
  <c r="AH43" i="26"/>
  <c r="AP27" i="22"/>
  <c r="AI43" i="22"/>
  <c r="AN30" i="27"/>
  <c r="AM43" i="27"/>
  <c r="AM43" i="24"/>
  <c r="AO24" i="24"/>
  <c r="AN43" i="24"/>
  <c r="Q98" i="26"/>
  <c r="D103" i="18"/>
  <c r="W97" i="24"/>
  <c r="E92" i="18"/>
  <c r="E9" i="18"/>
  <c r="W101" i="26"/>
  <c r="W102" i="26" s="1"/>
  <c r="W103" i="26" s="1"/>
  <c r="W105" i="26" s="1"/>
  <c r="W106" i="26" s="1"/>
  <c r="W107" i="26" s="1"/>
  <c r="W108" i="26" s="1"/>
  <c r="W94" i="26"/>
  <c r="AI105" i="27"/>
  <c r="W101" i="27"/>
  <c r="W102" i="27" s="1"/>
  <c r="W103" i="27" s="1"/>
  <c r="W105" i="27" s="1"/>
  <c r="W94" i="27"/>
  <c r="AP24" i="27"/>
  <c r="AC43" i="27"/>
  <c r="F10" i="18" s="1"/>
  <c r="AI96" i="27"/>
  <c r="AI95" i="27"/>
  <c r="Q94" i="27"/>
  <c r="Q101" i="27"/>
  <c r="K107" i="27"/>
  <c r="K108" i="27" s="1"/>
  <c r="Q106" i="26"/>
  <c r="AI105" i="25"/>
  <c r="W101" i="25"/>
  <c r="W102" i="25" s="1"/>
  <c r="W103" i="25" s="1"/>
  <c r="W105" i="25" s="1"/>
  <c r="W94" i="25"/>
  <c r="AI96" i="25"/>
  <c r="AI95" i="25"/>
  <c r="Q94" i="25"/>
  <c r="Q101" i="25"/>
  <c r="AP24" i="25"/>
  <c r="AC43" i="25"/>
  <c r="F8" i="18" s="1"/>
  <c r="AC106" i="24"/>
  <c r="AC107" i="24" s="1"/>
  <c r="AC108" i="24" s="1"/>
  <c r="AC96" i="24"/>
  <c r="AC95" i="24"/>
  <c r="K107" i="24"/>
  <c r="K108" i="24" s="1"/>
  <c r="Q101" i="24"/>
  <c r="Q94" i="24"/>
  <c r="W101" i="22"/>
  <c r="W102" i="22" s="1"/>
  <c r="W103" i="22" s="1"/>
  <c r="W105" i="22" s="1"/>
  <c r="W94" i="22"/>
  <c r="Q102" i="22"/>
  <c r="Q96" i="22"/>
  <c r="D91" i="18" s="1"/>
  <c r="Q95" i="22"/>
  <c r="W101" i="6"/>
  <c r="W102" i="6" s="1"/>
  <c r="W103" i="6" s="1"/>
  <c r="W105" i="6" s="1"/>
  <c r="W94" i="6"/>
  <c r="Q96" i="6"/>
  <c r="D90" i="18" s="1"/>
  <c r="Q95" i="6"/>
  <c r="AI96" i="6"/>
  <c r="G90" i="18" s="1"/>
  <c r="AI95" i="6"/>
  <c r="AI105" i="6"/>
  <c r="Q102" i="6"/>
  <c r="I81" i="18"/>
  <c r="AO81" i="8"/>
  <c r="H31" i="18" s="1"/>
  <c r="H38" i="18" s="1"/>
  <c r="AO73" i="8"/>
  <c r="H13" i="18" s="1"/>
  <c r="H20" i="18" s="1"/>
  <c r="AO67" i="8"/>
  <c r="H49" i="18" s="1"/>
  <c r="H56" i="18" s="1"/>
  <c r="AO54" i="8"/>
  <c r="H22" i="18" s="1"/>
  <c r="H29" i="18" s="1"/>
  <c r="AO49" i="8"/>
  <c r="H40" i="18" s="1"/>
  <c r="H47" i="18" s="1"/>
  <c r="AP76" i="8"/>
  <c r="AP77" i="8"/>
  <c r="AP78" i="8"/>
  <c r="AP79" i="8"/>
  <c r="AP80" i="8"/>
  <c r="AP75" i="8"/>
  <c r="AP71" i="8"/>
  <c r="AP72" i="8"/>
  <c r="AP70" i="8"/>
  <c r="AP57" i="8"/>
  <c r="AP58" i="8"/>
  <c r="AP59" i="8"/>
  <c r="AP60" i="8"/>
  <c r="AP61" i="8"/>
  <c r="AP62" i="8"/>
  <c r="AP63" i="8"/>
  <c r="AP64" i="8"/>
  <c r="AP65" i="8"/>
  <c r="AP66" i="8"/>
  <c r="AP56" i="8"/>
  <c r="AP52" i="8"/>
  <c r="AP53" i="8"/>
  <c r="AP51" i="8"/>
  <c r="AP48" i="8"/>
  <c r="AL90" i="8"/>
  <c r="AK90" i="8"/>
  <c r="H58" i="18" s="1"/>
  <c r="H65" i="18" s="1"/>
  <c r="AI49" i="8"/>
  <c r="G40" i="18" s="1"/>
  <c r="G47" i="18" s="1"/>
  <c r="AC49" i="8"/>
  <c r="F40" i="18" s="1"/>
  <c r="F47" i="18" s="1"/>
  <c r="W49" i="8"/>
  <c r="E40" i="18" s="1"/>
  <c r="E47" i="18" s="1"/>
  <c r="Q49" i="8"/>
  <c r="D40" i="18" s="1"/>
  <c r="D47" i="18" s="1"/>
  <c r="K49" i="8"/>
  <c r="C40" i="18" s="1"/>
  <c r="C47" i="18" s="1"/>
  <c r="I51" i="18"/>
  <c r="I23" i="18"/>
  <c r="AF90" i="8"/>
  <c r="AE90" i="8"/>
  <c r="G58" i="18" s="1"/>
  <c r="G65" i="18" s="1"/>
  <c r="Z90" i="8"/>
  <c r="Y90" i="8"/>
  <c r="F58" i="18" s="1"/>
  <c r="F65" i="18" s="1"/>
  <c r="T90" i="8"/>
  <c r="S90" i="8"/>
  <c r="E58" i="18" s="1"/>
  <c r="E65" i="18" s="1"/>
  <c r="N90" i="8"/>
  <c r="M90" i="8"/>
  <c r="D58" i="18" s="1"/>
  <c r="D65" i="18" s="1"/>
  <c r="H90" i="8"/>
  <c r="C58" i="18"/>
  <c r="C65" i="18" s="1"/>
  <c r="AG89" i="8"/>
  <c r="AA89" i="8"/>
  <c r="U89" i="8"/>
  <c r="O89" i="8"/>
  <c r="I89" i="8"/>
  <c r="J89" i="8" s="1"/>
  <c r="AG88" i="8"/>
  <c r="AA88" i="8"/>
  <c r="U88" i="8"/>
  <c r="O88" i="8"/>
  <c r="I88" i="8"/>
  <c r="J88" i="8" s="1"/>
  <c r="P88" i="8" s="1"/>
  <c r="AG87" i="8"/>
  <c r="AA87" i="8"/>
  <c r="U87" i="8"/>
  <c r="O87" i="8"/>
  <c r="I87" i="8"/>
  <c r="J87" i="8" s="1"/>
  <c r="AG86" i="8"/>
  <c r="AA86" i="8"/>
  <c r="U86" i="8"/>
  <c r="O86" i="8"/>
  <c r="I86" i="8"/>
  <c r="J86" i="8" s="1"/>
  <c r="P86" i="8" s="1"/>
  <c r="AG85" i="8"/>
  <c r="AA85" i="8"/>
  <c r="U85" i="8"/>
  <c r="O85" i="8"/>
  <c r="I85" i="8"/>
  <c r="J85" i="8" s="1"/>
  <c r="AI81" i="8"/>
  <c r="G31" i="18" s="1"/>
  <c r="G38" i="18" s="1"/>
  <c r="AC81" i="8"/>
  <c r="F31" i="18" s="1"/>
  <c r="F38" i="18" s="1"/>
  <c r="W81" i="8"/>
  <c r="E31" i="18" s="1"/>
  <c r="E38" i="18" s="1"/>
  <c r="Q81" i="8"/>
  <c r="D31" i="18" s="1"/>
  <c r="D38" i="18" s="1"/>
  <c r="K81" i="8"/>
  <c r="C31" i="18" s="1"/>
  <c r="C38" i="18" s="1"/>
  <c r="AI73" i="8"/>
  <c r="G13" i="18" s="1"/>
  <c r="G20" i="18" s="1"/>
  <c r="AC73" i="8"/>
  <c r="F13" i="18" s="1"/>
  <c r="F20" i="18" s="1"/>
  <c r="W73" i="8"/>
  <c r="E13" i="18" s="1"/>
  <c r="E20" i="18" s="1"/>
  <c r="Q73" i="8"/>
  <c r="D13" i="18" s="1"/>
  <c r="D20" i="18" s="1"/>
  <c r="K73" i="8"/>
  <c r="C13" i="18" s="1"/>
  <c r="C20" i="18" s="1"/>
  <c r="AI67" i="8"/>
  <c r="G49" i="18" s="1"/>
  <c r="G56" i="18" s="1"/>
  <c r="AC67" i="8"/>
  <c r="F49" i="18" s="1"/>
  <c r="F56" i="18" s="1"/>
  <c r="W67" i="8"/>
  <c r="E49" i="18" s="1"/>
  <c r="E56" i="18" s="1"/>
  <c r="Q67" i="8"/>
  <c r="D49" i="18" s="1"/>
  <c r="D56" i="18" s="1"/>
  <c r="K67" i="8"/>
  <c r="C49" i="18" s="1"/>
  <c r="AI54" i="8"/>
  <c r="G22" i="18" s="1"/>
  <c r="G29" i="18" s="1"/>
  <c r="AC54" i="8"/>
  <c r="F22" i="18" s="1"/>
  <c r="F29" i="18" s="1"/>
  <c r="W54" i="8"/>
  <c r="E22" i="18" s="1"/>
  <c r="E29" i="18" s="1"/>
  <c r="Q54" i="8"/>
  <c r="D22" i="18" s="1"/>
  <c r="D29" i="18" s="1"/>
  <c r="K54" i="8"/>
  <c r="C22" i="18" s="1"/>
  <c r="C29" i="18" s="1"/>
  <c r="AJ23" i="8"/>
  <c r="AC98" i="22" l="1"/>
  <c r="I49" i="18"/>
  <c r="AI97" i="6"/>
  <c r="G99" i="18" s="1"/>
  <c r="AC98" i="6"/>
  <c r="F99" i="18"/>
  <c r="AL29" i="26"/>
  <c r="AM29" i="26"/>
  <c r="AN29" i="26" s="1"/>
  <c r="AO29" i="26" s="1"/>
  <c r="AP29" i="26" s="1"/>
  <c r="P85" i="8"/>
  <c r="V85" i="8" s="1"/>
  <c r="I13" i="18"/>
  <c r="I20" i="18" s="1"/>
  <c r="P89" i="8"/>
  <c r="J90" i="8"/>
  <c r="P87" i="8"/>
  <c r="V87" i="8" s="1"/>
  <c r="F9" i="18"/>
  <c r="AC101" i="26"/>
  <c r="AC94" i="26"/>
  <c r="AP26" i="26"/>
  <c r="AO43" i="22"/>
  <c r="AP25" i="22"/>
  <c r="G6" i="18"/>
  <c r="AI101" i="22"/>
  <c r="AI102" i="22" s="1"/>
  <c r="AI103" i="22" s="1"/>
  <c r="AI105" i="22" s="1"/>
  <c r="AI106" i="22" s="1"/>
  <c r="AI107" i="22" s="1"/>
  <c r="AI108" i="22" s="1"/>
  <c r="AI94" i="22"/>
  <c r="AO43" i="6"/>
  <c r="AP24" i="6"/>
  <c r="AP34" i="24"/>
  <c r="AI43" i="24"/>
  <c r="AO31" i="25"/>
  <c r="AN43" i="25"/>
  <c r="AO30" i="27"/>
  <c r="AN43" i="27"/>
  <c r="AI43" i="26"/>
  <c r="AM43" i="26"/>
  <c r="AO24" i="26"/>
  <c r="AN43" i="26"/>
  <c r="AO43" i="24"/>
  <c r="AP24" i="24"/>
  <c r="AI97" i="25"/>
  <c r="G102" i="18" s="1"/>
  <c r="G93" i="18"/>
  <c r="AC97" i="24"/>
  <c r="F92" i="18"/>
  <c r="E101" i="18"/>
  <c r="W98" i="24"/>
  <c r="W96" i="26"/>
  <c r="W95" i="26"/>
  <c r="AI97" i="27"/>
  <c r="G104" i="18" s="1"/>
  <c r="G95" i="18"/>
  <c r="AC101" i="27"/>
  <c r="AC102" i="27" s="1"/>
  <c r="AC103" i="27" s="1"/>
  <c r="AC94" i="27"/>
  <c r="W96" i="27"/>
  <c r="W95" i="27"/>
  <c r="Q102" i="27"/>
  <c r="W106" i="27"/>
  <c r="W107" i="27" s="1"/>
  <c r="W108" i="27" s="1"/>
  <c r="Q96" i="27"/>
  <c r="D95" i="18" s="1"/>
  <c r="Q95" i="27"/>
  <c r="AI106" i="27"/>
  <c r="AI107" i="27" s="1"/>
  <c r="Q107" i="26"/>
  <c r="Q108" i="26" s="1"/>
  <c r="W96" i="25"/>
  <c r="W95" i="25"/>
  <c r="AC101" i="25"/>
  <c r="AC102" i="25" s="1"/>
  <c r="AC103" i="25" s="1"/>
  <c r="AC94" i="25"/>
  <c r="W106" i="25"/>
  <c r="W107" i="25" s="1"/>
  <c r="W108" i="25" s="1"/>
  <c r="Q102" i="25"/>
  <c r="AI106" i="25"/>
  <c r="AI107" i="25" s="1"/>
  <c r="AI108" i="25" s="1"/>
  <c r="Q96" i="25"/>
  <c r="D93" i="18" s="1"/>
  <c r="Q95" i="25"/>
  <c r="Q95" i="24"/>
  <c r="Q96" i="24"/>
  <c r="D92" i="18" s="1"/>
  <c r="Q102" i="24"/>
  <c r="I31" i="18"/>
  <c r="I38" i="18" s="1"/>
  <c r="AP101" i="6"/>
  <c r="Q97" i="22"/>
  <c r="D100" i="18" s="1"/>
  <c r="W106" i="22"/>
  <c r="W107" i="22" s="1"/>
  <c r="W108" i="22" s="1"/>
  <c r="Q103" i="22"/>
  <c r="Q105" i="22" s="1"/>
  <c r="W96" i="22"/>
  <c r="E91" i="18" s="1"/>
  <c r="W95" i="22"/>
  <c r="Q103" i="6"/>
  <c r="AP102" i="6"/>
  <c r="Q97" i="6"/>
  <c r="D99" i="18" s="1"/>
  <c r="AI106" i="6"/>
  <c r="AI107" i="6" s="1"/>
  <c r="AI108" i="6" s="1"/>
  <c r="W96" i="6"/>
  <c r="E90" i="18" s="1"/>
  <c r="W95" i="6"/>
  <c r="W106" i="6"/>
  <c r="W107" i="6" s="1"/>
  <c r="W108" i="6" s="1"/>
  <c r="AC106" i="8"/>
  <c r="F67" i="18"/>
  <c r="I58" i="18"/>
  <c r="I65" i="18" s="1"/>
  <c r="I40" i="18"/>
  <c r="I47" i="18" s="1"/>
  <c r="K106" i="8"/>
  <c r="C67" i="18"/>
  <c r="C74" i="18" s="1"/>
  <c r="AI106" i="8"/>
  <c r="G67" i="18"/>
  <c r="I22" i="18"/>
  <c r="I29" i="18" s="1"/>
  <c r="Q106" i="8"/>
  <c r="D67" i="18"/>
  <c r="D74" i="18" s="1"/>
  <c r="W106" i="8"/>
  <c r="E67" i="18"/>
  <c r="E74" i="18" s="1"/>
  <c r="AO106" i="8"/>
  <c r="H67" i="18"/>
  <c r="H74" i="18" s="1"/>
  <c r="AP54" i="8"/>
  <c r="AQ54" i="8" s="1"/>
  <c r="L23" i="8"/>
  <c r="R23" i="8"/>
  <c r="X23" i="8"/>
  <c r="AD23" i="8"/>
  <c r="AM90" i="8"/>
  <c r="AO91" i="8" s="1"/>
  <c r="AO93" i="8" s="1"/>
  <c r="Q22" i="8"/>
  <c r="AP89" i="8"/>
  <c r="AP67" i="8"/>
  <c r="AQ67" i="8" s="1"/>
  <c r="AP88" i="8"/>
  <c r="AP73" i="8"/>
  <c r="AQ73" i="8" s="1"/>
  <c r="AP81" i="8"/>
  <c r="AQ81" i="8" s="1"/>
  <c r="AP87" i="8"/>
  <c r="AP85" i="8"/>
  <c r="AP86" i="8"/>
  <c r="AP49" i="8"/>
  <c r="AQ49" i="8" s="1"/>
  <c r="AO22" i="8"/>
  <c r="AG90" i="8"/>
  <c r="AI91" i="8" s="1"/>
  <c r="W22" i="8"/>
  <c r="AC22" i="8"/>
  <c r="AI22" i="8"/>
  <c r="U90" i="8"/>
  <c r="W91" i="8" s="1"/>
  <c r="W93" i="8" s="1"/>
  <c r="AA90" i="8"/>
  <c r="AC91" i="8" s="1"/>
  <c r="AC93" i="8" s="1"/>
  <c r="O90" i="8"/>
  <c r="Q91" i="8" s="1"/>
  <c r="Q93" i="8" s="1"/>
  <c r="I90" i="8"/>
  <c r="AI98" i="6" l="1"/>
  <c r="AO43" i="26"/>
  <c r="W97" i="6"/>
  <c r="E99" i="18" s="1"/>
  <c r="Q98" i="22"/>
  <c r="Q98" i="6"/>
  <c r="AB85" i="8"/>
  <c r="AB87" i="8"/>
  <c r="AH87" i="8" s="1"/>
  <c r="AN87" i="8" s="1"/>
  <c r="P90" i="8"/>
  <c r="V89" i="8"/>
  <c r="V86" i="8"/>
  <c r="V88" i="8"/>
  <c r="AB88" i="8" s="1"/>
  <c r="AP101" i="22"/>
  <c r="AP102" i="22"/>
  <c r="H7" i="18"/>
  <c r="AO94" i="24"/>
  <c r="AO101" i="24"/>
  <c r="AO102" i="24" s="1"/>
  <c r="AO103" i="24" s="1"/>
  <c r="AO105" i="24" s="1"/>
  <c r="AO106" i="24" s="1"/>
  <c r="AO107" i="24" s="1"/>
  <c r="AO108" i="24" s="1"/>
  <c r="G7" i="18"/>
  <c r="AI94" i="24"/>
  <c r="AP43" i="24"/>
  <c r="AQ43" i="24" s="1"/>
  <c r="AI101" i="24"/>
  <c r="AP31" i="25"/>
  <c r="AO43" i="25"/>
  <c r="G9" i="18"/>
  <c r="AI94" i="26"/>
  <c r="AI101" i="26"/>
  <c r="AI102" i="26" s="1"/>
  <c r="AI103" i="26" s="1"/>
  <c r="AI105" i="26" s="1"/>
  <c r="AP43" i="26"/>
  <c r="AI95" i="22"/>
  <c r="AI96" i="22"/>
  <c r="G91" i="18" s="1"/>
  <c r="AI98" i="27"/>
  <c r="H9" i="18"/>
  <c r="AO94" i="26"/>
  <c r="AO101" i="26"/>
  <c r="AO102" i="26" s="1"/>
  <c r="AO103" i="26" s="1"/>
  <c r="AO105" i="26" s="1"/>
  <c r="AO106" i="26" s="1"/>
  <c r="AO107" i="26" s="1"/>
  <c r="AO108" i="26" s="1"/>
  <c r="AP24" i="26"/>
  <c r="H5" i="18"/>
  <c r="I5" i="18" s="1"/>
  <c r="AO94" i="6"/>
  <c r="AO101" i="6"/>
  <c r="AO102" i="6" s="1"/>
  <c r="AO103" i="6" s="1"/>
  <c r="AO105" i="6" s="1"/>
  <c r="AO106" i="6" s="1"/>
  <c r="AO107" i="6" s="1"/>
  <c r="AO108" i="6" s="1"/>
  <c r="AP43" i="6"/>
  <c r="AQ43" i="6" s="1"/>
  <c r="AC95" i="26"/>
  <c r="AC96" i="26"/>
  <c r="AP30" i="27"/>
  <c r="AO43" i="27"/>
  <c r="AC102" i="26"/>
  <c r="AQ102" i="6"/>
  <c r="H6" i="18"/>
  <c r="I6" i="18" s="1"/>
  <c r="AO101" i="22"/>
  <c r="AO102" i="22" s="1"/>
  <c r="AO103" i="22" s="1"/>
  <c r="AO105" i="22" s="1"/>
  <c r="AO106" i="22" s="1"/>
  <c r="AO107" i="22" s="1"/>
  <c r="AO108" i="22" s="1"/>
  <c r="AO94" i="22"/>
  <c r="AP94" i="22" s="1"/>
  <c r="AP43" i="22"/>
  <c r="AQ43" i="22" s="1"/>
  <c r="W97" i="27"/>
  <c r="E95" i="18"/>
  <c r="W97" i="25"/>
  <c r="E93" i="18"/>
  <c r="AI98" i="25"/>
  <c r="W97" i="26"/>
  <c r="E94" i="18"/>
  <c r="AC98" i="24"/>
  <c r="F101" i="18"/>
  <c r="W97" i="22"/>
  <c r="E100" i="18" s="1"/>
  <c r="AC105" i="27"/>
  <c r="AP101" i="27"/>
  <c r="AC96" i="27"/>
  <c r="AC95" i="27"/>
  <c r="Q103" i="27"/>
  <c r="Q105" i="27" s="1"/>
  <c r="AP102" i="27"/>
  <c r="AI108" i="27"/>
  <c r="Q97" i="27"/>
  <c r="D104" i="18" s="1"/>
  <c r="Q97" i="25"/>
  <c r="AC96" i="25"/>
  <c r="AC95" i="25"/>
  <c r="AC105" i="25"/>
  <c r="AP101" i="25"/>
  <c r="Q103" i="25"/>
  <c r="Q105" i="25" s="1"/>
  <c r="AP102" i="25"/>
  <c r="Q103" i="24"/>
  <c r="Q97" i="24"/>
  <c r="F74" i="18"/>
  <c r="F75" i="18" s="1"/>
  <c r="G74" i="18"/>
  <c r="G75" i="18" s="1"/>
  <c r="AP103" i="22"/>
  <c r="Q106" i="22"/>
  <c r="AP105" i="22"/>
  <c r="Q105" i="6"/>
  <c r="AP103" i="6"/>
  <c r="AP106" i="8"/>
  <c r="I67" i="18"/>
  <c r="I74" i="18" s="1"/>
  <c r="M28" i="8"/>
  <c r="S28" i="8" s="1"/>
  <c r="M36" i="8"/>
  <c r="S36" i="8" s="1"/>
  <c r="M39" i="8"/>
  <c r="M33" i="8"/>
  <c r="M43" i="8"/>
  <c r="S42" i="8"/>
  <c r="N23" i="8"/>
  <c r="T23" i="8" s="1"/>
  <c r="Z23" i="8" s="1"/>
  <c r="AF23" i="8" s="1"/>
  <c r="AL23" i="8" s="1"/>
  <c r="M30" i="8"/>
  <c r="S30" i="8" s="1"/>
  <c r="M38" i="8"/>
  <c r="M31" i="8"/>
  <c r="M35" i="8"/>
  <c r="M32" i="8"/>
  <c r="S32" i="8" s="1"/>
  <c r="M41" i="8"/>
  <c r="M34" i="8"/>
  <c r="M29" i="8"/>
  <c r="M37" i="8"/>
  <c r="M44" i="8"/>
  <c r="M40" i="8"/>
  <c r="O23" i="8"/>
  <c r="U23" i="8" s="1"/>
  <c r="AA23" i="8" s="1"/>
  <c r="AG23" i="8" s="1"/>
  <c r="AM23" i="8" s="1"/>
  <c r="AI93" i="8"/>
  <c r="K91" i="8"/>
  <c r="K93" i="8" s="1"/>
  <c r="K96" i="8" s="1"/>
  <c r="AP90" i="8"/>
  <c r="C80" i="18"/>
  <c r="C87" i="18" s="1"/>
  <c r="K103" i="8"/>
  <c r="W98" i="6" l="1"/>
  <c r="AI97" i="22"/>
  <c r="AQ102" i="22"/>
  <c r="AH88" i="8"/>
  <c r="V90" i="8"/>
  <c r="AB86" i="8"/>
  <c r="AN88" i="8"/>
  <c r="AH85" i="8"/>
  <c r="AB89" i="8"/>
  <c r="AH89" i="8" s="1"/>
  <c r="AP94" i="26"/>
  <c r="AP101" i="26"/>
  <c r="AQ43" i="26"/>
  <c r="AC103" i="26"/>
  <c r="AC105" i="26" s="1"/>
  <c r="AC106" i="26" s="1"/>
  <c r="AC107" i="26" s="1"/>
  <c r="AC108" i="26" s="1"/>
  <c r="AP102" i="26"/>
  <c r="AQ105" i="22"/>
  <c r="F94" i="18"/>
  <c r="AC97" i="26"/>
  <c r="AI95" i="26"/>
  <c r="AI96" i="26"/>
  <c r="I7" i="18"/>
  <c r="AI96" i="24"/>
  <c r="AI95" i="24"/>
  <c r="AP94" i="24"/>
  <c r="I9" i="18"/>
  <c r="H10" i="18"/>
  <c r="I10" i="18" s="1"/>
  <c r="AO94" i="27"/>
  <c r="AO101" i="27"/>
  <c r="AO102" i="27" s="1"/>
  <c r="AO103" i="27" s="1"/>
  <c r="AO105" i="27" s="1"/>
  <c r="AO106" i="27" s="1"/>
  <c r="AO107" i="27" s="1"/>
  <c r="AO108" i="27" s="1"/>
  <c r="AP43" i="27"/>
  <c r="AQ43" i="27" s="1"/>
  <c r="H8" i="18"/>
  <c r="I8" i="18" s="1"/>
  <c r="AO94" i="25"/>
  <c r="AO101" i="25"/>
  <c r="AO102" i="25" s="1"/>
  <c r="AO103" i="25" s="1"/>
  <c r="AO105" i="25" s="1"/>
  <c r="AO106" i="25" s="1"/>
  <c r="AO107" i="25" s="1"/>
  <c r="AO108" i="25" s="1"/>
  <c r="AP43" i="25"/>
  <c r="AQ43" i="25" s="1"/>
  <c r="AO96" i="22"/>
  <c r="AO95" i="22"/>
  <c r="AP95" i="22" s="1"/>
  <c r="AQ95" i="22" s="1"/>
  <c r="AO95" i="6"/>
  <c r="AP95" i="6" s="1"/>
  <c r="AO96" i="6"/>
  <c r="AP94" i="6"/>
  <c r="AO96" i="26"/>
  <c r="AO95" i="26"/>
  <c r="AI102" i="24"/>
  <c r="AP101" i="24"/>
  <c r="AO96" i="24"/>
  <c r="AO95" i="24"/>
  <c r="AC97" i="27"/>
  <c r="AC98" i="27" s="1"/>
  <c r="F95" i="18"/>
  <c r="Q98" i="24"/>
  <c r="D101" i="18"/>
  <c r="Q98" i="27"/>
  <c r="E103" i="18"/>
  <c r="W98" i="26"/>
  <c r="AC97" i="25"/>
  <c r="AC98" i="25" s="1"/>
  <c r="F93" i="18"/>
  <c r="E102" i="18"/>
  <c r="W98" i="25"/>
  <c r="Q98" i="25"/>
  <c r="D102" i="18"/>
  <c r="W98" i="22"/>
  <c r="AQ102" i="25"/>
  <c r="E104" i="18"/>
  <c r="W98" i="27"/>
  <c r="AQ102" i="27"/>
  <c r="Q106" i="27"/>
  <c r="AP105" i="27"/>
  <c r="AP103" i="27"/>
  <c r="AC106" i="27"/>
  <c r="AC107" i="27" s="1"/>
  <c r="AC108" i="27" s="1"/>
  <c r="AI106" i="26"/>
  <c r="AC106" i="25"/>
  <c r="AC107" i="25" s="1"/>
  <c r="AC108" i="25" s="1"/>
  <c r="Q106" i="25"/>
  <c r="AP105" i="25"/>
  <c r="AP103" i="25"/>
  <c r="Q105" i="24"/>
  <c r="Q107" i="22"/>
  <c r="AP106" i="22"/>
  <c r="Q106" i="6"/>
  <c r="AP105" i="6"/>
  <c r="AQ105" i="6" s="1"/>
  <c r="Y26" i="8"/>
  <c r="T26" i="8"/>
  <c r="U26" i="8"/>
  <c r="V26" i="8" s="1"/>
  <c r="W26" i="8" s="1"/>
  <c r="Y30" i="8"/>
  <c r="T30" i="8"/>
  <c r="U30" i="8"/>
  <c r="V30" i="8" s="1"/>
  <c r="W30" i="8" s="1"/>
  <c r="Y36" i="8"/>
  <c r="T36" i="8"/>
  <c r="U36" i="8"/>
  <c r="V36" i="8" s="1"/>
  <c r="W36" i="8" s="1"/>
  <c r="N34" i="8"/>
  <c r="O34" i="8"/>
  <c r="P34" i="8" s="1"/>
  <c r="Q34" i="8" s="1"/>
  <c r="S31" i="8"/>
  <c r="N31" i="8"/>
  <c r="O31" i="8"/>
  <c r="P31" i="8" s="1"/>
  <c r="Q31" i="8" s="1"/>
  <c r="S33" i="8"/>
  <c r="O33" i="8"/>
  <c r="P33" i="8" s="1"/>
  <c r="Q33" i="8" s="1"/>
  <c r="N33" i="8"/>
  <c r="N40" i="8"/>
  <c r="O40" i="8"/>
  <c r="P40" i="8" s="1"/>
  <c r="Q40" i="8" s="1"/>
  <c r="N26" i="8"/>
  <c r="O26" i="8"/>
  <c r="P26" i="8" s="1"/>
  <c r="Q26" i="8" s="1"/>
  <c r="Y28" i="8"/>
  <c r="T28" i="8"/>
  <c r="U28" i="8"/>
  <c r="V28" i="8" s="1"/>
  <c r="W28" i="8" s="1"/>
  <c r="S44" i="8"/>
  <c r="N44" i="8"/>
  <c r="O44" i="8"/>
  <c r="Q44" i="8" s="1"/>
  <c r="T42" i="8"/>
  <c r="U42" i="8"/>
  <c r="W42" i="8" s="1"/>
  <c r="O27" i="8"/>
  <c r="P27" i="8" s="1"/>
  <c r="Q27" i="8" s="1"/>
  <c r="N27" i="8"/>
  <c r="N25" i="8"/>
  <c r="O25" i="8"/>
  <c r="N38" i="8"/>
  <c r="O38" i="8"/>
  <c r="P38" i="8" s="1"/>
  <c r="Q38" i="8" s="1"/>
  <c r="S37" i="8"/>
  <c r="O37" i="8"/>
  <c r="P37" i="8" s="1"/>
  <c r="Q37" i="8" s="1"/>
  <c r="N37" i="8"/>
  <c r="S41" i="8"/>
  <c r="O41" i="8"/>
  <c r="P41" i="8" s="1"/>
  <c r="Q41" i="8" s="1"/>
  <c r="N41" i="8"/>
  <c r="N30" i="8"/>
  <c r="O30" i="8"/>
  <c r="P30" i="8" s="1"/>
  <c r="Q30" i="8" s="1"/>
  <c r="S40" i="8"/>
  <c r="S39" i="8"/>
  <c r="O39" i="8"/>
  <c r="P39" i="8" s="1"/>
  <c r="Q39" i="8" s="1"/>
  <c r="N39" i="8"/>
  <c r="S38" i="8"/>
  <c r="S29" i="8"/>
  <c r="O29" i="8"/>
  <c r="P29" i="8" s="1"/>
  <c r="Q29" i="8" s="1"/>
  <c r="N29" i="8"/>
  <c r="N32" i="8"/>
  <c r="O32" i="8"/>
  <c r="P32" i="8" s="1"/>
  <c r="Q32" i="8" s="1"/>
  <c r="N42" i="8"/>
  <c r="O42" i="8"/>
  <c r="Q42" i="8" s="1"/>
  <c r="N36" i="8"/>
  <c r="O36" i="8"/>
  <c r="P36" i="8" s="1"/>
  <c r="Q36" i="8" s="1"/>
  <c r="Y32" i="8"/>
  <c r="T32" i="8"/>
  <c r="U32" i="8"/>
  <c r="V32" i="8" s="1"/>
  <c r="W32" i="8" s="1"/>
  <c r="S34" i="8"/>
  <c r="S35" i="8"/>
  <c r="O35" i="8"/>
  <c r="P35" i="8" s="1"/>
  <c r="Q35" i="8" s="1"/>
  <c r="N35" i="8"/>
  <c r="S43" i="8"/>
  <c r="O43" i="8"/>
  <c r="Q43" i="8" s="1"/>
  <c r="N43" i="8"/>
  <c r="N28" i="8"/>
  <c r="O28" i="8"/>
  <c r="P28" i="8" s="1"/>
  <c r="Q28" i="8" s="1"/>
  <c r="AP91" i="8"/>
  <c r="AQ91" i="8" s="1"/>
  <c r="D80" i="18"/>
  <c r="D87" i="18" s="1"/>
  <c r="K98" i="8"/>
  <c r="C89" i="18" s="1"/>
  <c r="C96" i="18" s="1"/>
  <c r="K104" i="8"/>
  <c r="K97" i="8"/>
  <c r="AI98" i="22" l="1"/>
  <c r="G100" i="18"/>
  <c r="AB90" i="8"/>
  <c r="F80" i="18" s="1"/>
  <c r="F87" i="18" s="1"/>
  <c r="AN89" i="8"/>
  <c r="AH86" i="8"/>
  <c r="AN86" i="8" s="1"/>
  <c r="AN85" i="8"/>
  <c r="AQ95" i="6"/>
  <c r="AP96" i="26"/>
  <c r="AQ102" i="26"/>
  <c r="AP95" i="26"/>
  <c r="AQ95" i="26" s="1"/>
  <c r="AP105" i="26"/>
  <c r="AO97" i="26"/>
  <c r="H94" i="18"/>
  <c r="AO96" i="27"/>
  <c r="AO95" i="27"/>
  <c r="AP95" i="27" s="1"/>
  <c r="AP94" i="27"/>
  <c r="AO97" i="22"/>
  <c r="AP96" i="22"/>
  <c r="AO97" i="6"/>
  <c r="AP96" i="6"/>
  <c r="AO95" i="25"/>
  <c r="AP95" i="25" s="1"/>
  <c r="AO96" i="25"/>
  <c r="AP94" i="25"/>
  <c r="AP95" i="24"/>
  <c r="AQ95" i="24" s="1"/>
  <c r="AC98" i="26"/>
  <c r="F103" i="18"/>
  <c r="G94" i="18"/>
  <c r="AI97" i="26"/>
  <c r="AO97" i="24"/>
  <c r="H92" i="18"/>
  <c r="AP96" i="24"/>
  <c r="AI97" i="24"/>
  <c r="G92" i="18"/>
  <c r="AI103" i="24"/>
  <c r="AP102" i="24"/>
  <c r="AQ102" i="24" s="1"/>
  <c r="AP103" i="26"/>
  <c r="F102" i="18"/>
  <c r="F104" i="18"/>
  <c r="AQ105" i="25"/>
  <c r="Q107" i="27"/>
  <c r="Q108" i="27" s="1"/>
  <c r="AP108" i="27" s="1"/>
  <c r="AP106" i="27"/>
  <c r="AQ105" i="27"/>
  <c r="AI107" i="26"/>
  <c r="AP106" i="26"/>
  <c r="Q107" i="25"/>
  <c r="Q108" i="25" s="1"/>
  <c r="AP108" i="25" s="1"/>
  <c r="AP106" i="25"/>
  <c r="Q106" i="24"/>
  <c r="Q108" i="22"/>
  <c r="AP108" i="22" s="1"/>
  <c r="AP107" i="22"/>
  <c r="AQ107" i="22" s="1"/>
  <c r="Q107" i="6"/>
  <c r="AP106" i="6"/>
  <c r="K99" i="8"/>
  <c r="C98" i="18" s="1"/>
  <c r="C105" i="18" s="1"/>
  <c r="T44" i="8"/>
  <c r="U44" i="8"/>
  <c r="W44" i="8" s="1"/>
  <c r="Y44" i="8"/>
  <c r="Y40" i="8"/>
  <c r="T40" i="8"/>
  <c r="U40" i="8"/>
  <c r="V40" i="8" s="1"/>
  <c r="W40" i="8" s="1"/>
  <c r="T37" i="8"/>
  <c r="U37" i="8"/>
  <c r="V37" i="8" s="1"/>
  <c r="W37" i="8" s="1"/>
  <c r="Y37" i="8"/>
  <c r="U27" i="8"/>
  <c r="V27" i="8" s="1"/>
  <c r="W27" i="8" s="1"/>
  <c r="T27" i="8"/>
  <c r="U33" i="8"/>
  <c r="V33" i="8" s="1"/>
  <c r="W33" i="8" s="1"/>
  <c r="T33" i="8"/>
  <c r="Y33" i="8"/>
  <c r="Z36" i="8"/>
  <c r="AA36" i="8"/>
  <c r="AB36" i="8" s="1"/>
  <c r="AC36" i="8" s="1"/>
  <c r="AE36" i="8"/>
  <c r="Y34" i="8"/>
  <c r="T34" i="8"/>
  <c r="U34" i="8"/>
  <c r="V34" i="8" s="1"/>
  <c r="W34" i="8" s="1"/>
  <c r="T39" i="8"/>
  <c r="U39" i="8"/>
  <c r="V39" i="8" s="1"/>
  <c r="W39" i="8" s="1"/>
  <c r="Y39" i="8"/>
  <c r="Z28" i="8"/>
  <c r="AA28" i="8"/>
  <c r="AB28" i="8" s="1"/>
  <c r="AC28" i="8" s="1"/>
  <c r="AE28" i="8"/>
  <c r="Z32" i="8"/>
  <c r="AA32" i="8"/>
  <c r="AB32" i="8" s="1"/>
  <c r="AC32" i="8" s="1"/>
  <c r="AE32" i="8"/>
  <c r="T35" i="8"/>
  <c r="U35" i="8"/>
  <c r="V35" i="8" s="1"/>
  <c r="W35" i="8" s="1"/>
  <c r="Y35" i="8"/>
  <c r="Z26" i="8"/>
  <c r="AA26" i="8"/>
  <c r="AB26" i="8" s="1"/>
  <c r="AC26" i="8" s="1"/>
  <c r="AE26" i="8"/>
  <c r="T43" i="8"/>
  <c r="U43" i="8"/>
  <c r="W43" i="8" s="1"/>
  <c r="Y43" i="8"/>
  <c r="U29" i="8"/>
  <c r="V29" i="8" s="1"/>
  <c r="W29" i="8" s="1"/>
  <c r="T29" i="8"/>
  <c r="Y29" i="8"/>
  <c r="P25" i="8"/>
  <c r="O45" i="8"/>
  <c r="Z42" i="8"/>
  <c r="AA42" i="8"/>
  <c r="AC42" i="8" s="1"/>
  <c r="AE42" i="8"/>
  <c r="U31" i="8"/>
  <c r="V31" i="8" s="1"/>
  <c r="W31" i="8" s="1"/>
  <c r="T31" i="8"/>
  <c r="Y31" i="8"/>
  <c r="Z30" i="8"/>
  <c r="AA30" i="8"/>
  <c r="AB30" i="8" s="1"/>
  <c r="AC30" i="8" s="1"/>
  <c r="AE30" i="8"/>
  <c r="Y38" i="8"/>
  <c r="T38" i="8"/>
  <c r="U38" i="8"/>
  <c r="V38" i="8" s="1"/>
  <c r="W38" i="8" s="1"/>
  <c r="T41" i="8"/>
  <c r="U41" i="8"/>
  <c r="V41" i="8" s="1"/>
  <c r="W41" i="8" s="1"/>
  <c r="Y41" i="8"/>
  <c r="U25" i="8"/>
  <c r="T25" i="8"/>
  <c r="E80" i="18"/>
  <c r="E87" i="18" s="1"/>
  <c r="K105" i="8"/>
  <c r="K107" i="8" s="1"/>
  <c r="AN90" i="8" l="1"/>
  <c r="AH90" i="8"/>
  <c r="G80" i="18" s="1"/>
  <c r="G87" i="18" s="1"/>
  <c r="AQ105" i="26"/>
  <c r="I94" i="18"/>
  <c r="I92" i="18"/>
  <c r="AP107" i="25"/>
  <c r="AQ107" i="25" s="1"/>
  <c r="G101" i="18"/>
  <c r="AI98" i="24"/>
  <c r="AP97" i="24"/>
  <c r="AQ97" i="24" s="1"/>
  <c r="AQ95" i="27"/>
  <c r="AI105" i="24"/>
  <c r="AP103" i="24"/>
  <c r="AO97" i="27"/>
  <c r="H95" i="18"/>
  <c r="I95" i="18" s="1"/>
  <c r="AP96" i="27"/>
  <c r="H101" i="18"/>
  <c r="AO98" i="24"/>
  <c r="AO97" i="25"/>
  <c r="H93" i="18"/>
  <c r="I93" i="18" s="1"/>
  <c r="AP96" i="25"/>
  <c r="AQ95" i="25"/>
  <c r="H103" i="18"/>
  <c r="AO98" i="26"/>
  <c r="G103" i="18"/>
  <c r="AP97" i="26"/>
  <c r="AQ97" i="26" s="1"/>
  <c r="AI98" i="26"/>
  <c r="AO98" i="6"/>
  <c r="AP98" i="6" s="1"/>
  <c r="AP97" i="6"/>
  <c r="AQ97" i="6" s="1"/>
  <c r="AO98" i="22"/>
  <c r="AP98" i="22" s="1"/>
  <c r="AP97" i="22"/>
  <c r="AQ97" i="22" s="1"/>
  <c r="AP107" i="27"/>
  <c r="AQ107" i="27" s="1"/>
  <c r="AP107" i="26"/>
  <c r="AQ107" i="26" s="1"/>
  <c r="AI108" i="26"/>
  <c r="AP108" i="26" s="1"/>
  <c r="Q107" i="24"/>
  <c r="AQ108" i="22"/>
  <c r="AP107" i="6"/>
  <c r="AQ107" i="6" s="1"/>
  <c r="Q108" i="6"/>
  <c r="AP108" i="6" s="1"/>
  <c r="K100" i="8"/>
  <c r="Z39" i="8"/>
  <c r="AA39" i="8"/>
  <c r="AB39" i="8" s="1"/>
  <c r="AC39" i="8" s="1"/>
  <c r="AE39" i="8"/>
  <c r="AF42" i="8"/>
  <c r="AG42" i="8"/>
  <c r="AI42" i="8" s="1"/>
  <c r="Z43" i="8"/>
  <c r="AA43" i="8"/>
  <c r="AC43" i="8" s="1"/>
  <c r="AE43" i="8"/>
  <c r="Z33" i="8"/>
  <c r="AA33" i="8"/>
  <c r="AB33" i="8" s="1"/>
  <c r="AC33" i="8" s="1"/>
  <c r="AE33" i="8"/>
  <c r="Z25" i="8"/>
  <c r="AA25" i="8"/>
  <c r="Z38" i="8"/>
  <c r="AA38" i="8"/>
  <c r="AB38" i="8" s="1"/>
  <c r="AC38" i="8" s="1"/>
  <c r="AE38" i="8"/>
  <c r="AF32" i="8"/>
  <c r="AG32" i="8"/>
  <c r="AH32" i="8" s="1"/>
  <c r="AI32" i="8" s="1"/>
  <c r="AF30" i="8"/>
  <c r="AG30" i="8"/>
  <c r="AH30" i="8" s="1"/>
  <c r="AI30" i="8" s="1"/>
  <c r="Z27" i="8"/>
  <c r="AA27" i="8"/>
  <c r="AB27" i="8" s="1"/>
  <c r="AC27" i="8" s="1"/>
  <c r="AE27" i="8"/>
  <c r="Z41" i="8"/>
  <c r="AA41" i="8"/>
  <c r="AB41" i="8" s="1"/>
  <c r="AC41" i="8" s="1"/>
  <c r="AE41" i="8"/>
  <c r="P45" i="8"/>
  <c r="Q25" i="8"/>
  <c r="Q45" i="8" s="1"/>
  <c r="D4" i="18" s="1"/>
  <c r="D11" i="18" s="1"/>
  <c r="AF28" i="8"/>
  <c r="AG28" i="8"/>
  <c r="AH28" i="8" s="1"/>
  <c r="AI28" i="8" s="1"/>
  <c r="Z34" i="8"/>
  <c r="AA34" i="8"/>
  <c r="AB34" i="8" s="1"/>
  <c r="AC34" i="8" s="1"/>
  <c r="AE34" i="8"/>
  <c r="Z44" i="8"/>
  <c r="AA44" i="8"/>
  <c r="AC44" i="8" s="1"/>
  <c r="AE44" i="8"/>
  <c r="V25" i="8"/>
  <c r="U45" i="8"/>
  <c r="AF26" i="8"/>
  <c r="AG26" i="8"/>
  <c r="AH26" i="8" s="1"/>
  <c r="AI26" i="8" s="1"/>
  <c r="Z31" i="8"/>
  <c r="AA31" i="8"/>
  <c r="AB31" i="8" s="1"/>
  <c r="AC31" i="8" s="1"/>
  <c r="AE31" i="8"/>
  <c r="AA29" i="8"/>
  <c r="AB29" i="8" s="1"/>
  <c r="AC29" i="8" s="1"/>
  <c r="Z29" i="8"/>
  <c r="AE29" i="8"/>
  <c r="AF36" i="8"/>
  <c r="AG36" i="8"/>
  <c r="AH36" i="8" s="1"/>
  <c r="AI36" i="8" s="1"/>
  <c r="Z40" i="8"/>
  <c r="AA40" i="8"/>
  <c r="AB40" i="8" s="1"/>
  <c r="AC40" i="8" s="1"/>
  <c r="AE40" i="8"/>
  <c r="AA35" i="8"/>
  <c r="AB35" i="8" s="1"/>
  <c r="AC35" i="8" s="1"/>
  <c r="Z35" i="8"/>
  <c r="AE35" i="8"/>
  <c r="AA37" i="8"/>
  <c r="AB37" i="8" s="1"/>
  <c r="AC37" i="8" s="1"/>
  <c r="Z37" i="8"/>
  <c r="AE37" i="8"/>
  <c r="AL36" i="8"/>
  <c r="AM36" i="8"/>
  <c r="AN36" i="8" s="1"/>
  <c r="AO36" i="8" s="1"/>
  <c r="K108" i="8"/>
  <c r="AQ108" i="25" l="1"/>
  <c r="AQ108" i="27"/>
  <c r="AQ98" i="22"/>
  <c r="I103" i="18"/>
  <c r="AQ98" i="6"/>
  <c r="H104" i="18"/>
  <c r="I104" i="18" s="1"/>
  <c r="AP97" i="27"/>
  <c r="AQ97" i="27" s="1"/>
  <c r="AO98" i="27"/>
  <c r="AP98" i="27" s="1"/>
  <c r="AI106" i="24"/>
  <c r="AP105" i="24"/>
  <c r="AQ105" i="24" s="1"/>
  <c r="H102" i="18"/>
  <c r="I102" i="18" s="1"/>
  <c r="AP97" i="25"/>
  <c r="AQ97" i="25" s="1"/>
  <c r="AO98" i="25"/>
  <c r="AP98" i="25" s="1"/>
  <c r="AP98" i="24"/>
  <c r="AQ98" i="24" s="1"/>
  <c r="AP98" i="26"/>
  <c r="AQ98" i="26" s="1"/>
  <c r="I101" i="18"/>
  <c r="AQ108" i="26"/>
  <c r="Q108" i="24"/>
  <c r="AQ108" i="6"/>
  <c r="H80" i="18"/>
  <c r="H87" i="18" s="1"/>
  <c r="H91" i="18"/>
  <c r="H90" i="18"/>
  <c r="I90" i="18" s="1"/>
  <c r="AP36" i="8"/>
  <c r="AF27" i="8"/>
  <c r="AG27" i="8"/>
  <c r="AH27" i="8" s="1"/>
  <c r="AI27" i="8" s="1"/>
  <c r="AF37" i="8"/>
  <c r="AG37" i="8"/>
  <c r="AH37" i="8" s="1"/>
  <c r="AI37" i="8" s="1"/>
  <c r="AF25" i="8"/>
  <c r="AG25" i="8"/>
  <c r="AL30" i="8"/>
  <c r="AM30" i="8"/>
  <c r="AN30" i="8" s="1"/>
  <c r="AO30" i="8" s="1"/>
  <c r="AP30" i="8" s="1"/>
  <c r="AL26" i="8"/>
  <c r="AM26" i="8"/>
  <c r="AN26" i="8" s="1"/>
  <c r="AO26" i="8" s="1"/>
  <c r="AP26" i="8" s="1"/>
  <c r="AF34" i="8"/>
  <c r="AG34" i="8"/>
  <c r="AH34" i="8" s="1"/>
  <c r="AI34" i="8" s="1"/>
  <c r="AF41" i="8"/>
  <c r="AG41" i="8"/>
  <c r="AH41" i="8" s="1"/>
  <c r="AI41" i="8" s="1"/>
  <c r="AB25" i="8"/>
  <c r="AA45" i="8"/>
  <c r="AL42" i="8"/>
  <c r="AM42" i="8"/>
  <c r="AO42" i="8" s="1"/>
  <c r="AP42" i="8" s="1"/>
  <c r="AL28" i="8"/>
  <c r="AM28" i="8"/>
  <c r="AN28" i="8" s="1"/>
  <c r="AO28" i="8" s="1"/>
  <c r="AP28" i="8" s="1"/>
  <c r="AM32" i="8"/>
  <c r="AN32" i="8" s="1"/>
  <c r="AO32" i="8" s="1"/>
  <c r="AP32" i="8" s="1"/>
  <c r="AL32" i="8"/>
  <c r="AF35" i="8"/>
  <c r="AG35" i="8"/>
  <c r="AH35" i="8" s="1"/>
  <c r="AI35" i="8" s="1"/>
  <c r="AF29" i="8"/>
  <c r="AG29" i="8"/>
  <c r="AH29" i="8" s="1"/>
  <c r="AI29" i="8" s="1"/>
  <c r="AF33" i="8"/>
  <c r="AG33" i="8"/>
  <c r="AH33" i="8" s="1"/>
  <c r="AI33" i="8" s="1"/>
  <c r="AF39" i="8"/>
  <c r="AG39" i="8"/>
  <c r="AH39" i="8" s="1"/>
  <c r="AI39" i="8" s="1"/>
  <c r="V45" i="8"/>
  <c r="W25" i="8"/>
  <c r="W45" i="8" s="1"/>
  <c r="E4" i="18" s="1"/>
  <c r="E11" i="18" s="1"/>
  <c r="AF38" i="8"/>
  <c r="AG38" i="8"/>
  <c r="AH38" i="8" s="1"/>
  <c r="AI38" i="8" s="1"/>
  <c r="AF40" i="8"/>
  <c r="AG40" i="8"/>
  <c r="AH40" i="8" s="1"/>
  <c r="AI40" i="8" s="1"/>
  <c r="AF31" i="8"/>
  <c r="AG31" i="8"/>
  <c r="AH31" i="8" s="1"/>
  <c r="AI31" i="8" s="1"/>
  <c r="AF44" i="8"/>
  <c r="AG44" i="8"/>
  <c r="AI44" i="8" s="1"/>
  <c r="AF43" i="8"/>
  <c r="AG43" i="8"/>
  <c r="AI43" i="8" s="1"/>
  <c r="AL34" i="8"/>
  <c r="AM34" i="8"/>
  <c r="AN34" i="8" s="1"/>
  <c r="AO34" i="8" s="1"/>
  <c r="AL31" i="8"/>
  <c r="AM31" i="8"/>
  <c r="AN31" i="8" s="1"/>
  <c r="AO31" i="8" s="1"/>
  <c r="AL25" i="8"/>
  <c r="AM25" i="8"/>
  <c r="Q103" i="8"/>
  <c r="Q96" i="8"/>
  <c r="K109" i="8"/>
  <c r="K110" i="8" s="1"/>
  <c r="AQ98" i="27" l="1"/>
  <c r="AI107" i="24"/>
  <c r="AP106" i="24"/>
  <c r="AQ98" i="25"/>
  <c r="I91" i="18"/>
  <c r="H100" i="18"/>
  <c r="H99" i="18"/>
  <c r="I80" i="18"/>
  <c r="I87" i="18" s="1"/>
  <c r="AP34" i="8"/>
  <c r="AL39" i="8"/>
  <c r="AM39" i="8"/>
  <c r="AN39" i="8" s="1"/>
  <c r="AO39" i="8" s="1"/>
  <c r="AP39" i="8" s="1"/>
  <c r="AM44" i="8"/>
  <c r="AO44" i="8" s="1"/>
  <c r="AP44" i="8" s="1"/>
  <c r="AL44" i="8"/>
  <c r="AL38" i="8"/>
  <c r="AM38" i="8"/>
  <c r="AN38" i="8" s="1"/>
  <c r="AO38" i="8" s="1"/>
  <c r="AP38" i="8" s="1"/>
  <c r="AL35" i="8"/>
  <c r="AM35" i="8"/>
  <c r="AN35" i="8" s="1"/>
  <c r="AO35" i="8" s="1"/>
  <c r="AP35" i="8" s="1"/>
  <c r="AL37" i="8"/>
  <c r="AM37" i="8"/>
  <c r="AN37" i="8" s="1"/>
  <c r="AO37" i="8" s="1"/>
  <c r="AP37" i="8" s="1"/>
  <c r="AM33" i="8"/>
  <c r="AN33" i="8" s="1"/>
  <c r="AO33" i="8" s="1"/>
  <c r="AP33" i="8" s="1"/>
  <c r="AL33" i="8"/>
  <c r="AP31" i="8"/>
  <c r="AC25" i="8"/>
  <c r="AC45" i="8" s="1"/>
  <c r="F4" i="18" s="1"/>
  <c r="F11" i="18" s="1"/>
  <c r="F76" i="18" s="1"/>
  <c r="AB45" i="8"/>
  <c r="AM27" i="8"/>
  <c r="AN27" i="8" s="1"/>
  <c r="AO27" i="8" s="1"/>
  <c r="AP27" i="8" s="1"/>
  <c r="AL27" i="8"/>
  <c r="W96" i="8"/>
  <c r="W103" i="8"/>
  <c r="W104" i="8" s="1"/>
  <c r="W105" i="8" s="1"/>
  <c r="W107" i="8" s="1"/>
  <c r="W108" i="8" s="1"/>
  <c r="W109" i="8" s="1"/>
  <c r="W110" i="8" s="1"/>
  <c r="AL41" i="8"/>
  <c r="AM41" i="8"/>
  <c r="AN41" i="8" s="1"/>
  <c r="AO41" i="8" s="1"/>
  <c r="AP41" i="8" s="1"/>
  <c r="AL43" i="8"/>
  <c r="AM43" i="8"/>
  <c r="AO43" i="8" s="1"/>
  <c r="AP43" i="8" s="1"/>
  <c r="AL40" i="8"/>
  <c r="AM40" i="8"/>
  <c r="AN40" i="8" s="1"/>
  <c r="AO40" i="8" s="1"/>
  <c r="AP40" i="8" s="1"/>
  <c r="AL29" i="8"/>
  <c r="AM29" i="8"/>
  <c r="AN29" i="8" s="1"/>
  <c r="AO29" i="8" s="1"/>
  <c r="AP29" i="8" s="1"/>
  <c r="AH25" i="8"/>
  <c r="AG45" i="8"/>
  <c r="AN25" i="8"/>
  <c r="Q97" i="8"/>
  <c r="Q98" i="8"/>
  <c r="D89" i="18" s="1"/>
  <c r="D96" i="18" s="1"/>
  <c r="Q104" i="8"/>
  <c r="F77" i="18" l="1"/>
  <c r="AP107" i="24"/>
  <c r="AQ107" i="24" s="1"/>
  <c r="AI108" i="24"/>
  <c r="AP108" i="24" s="1"/>
  <c r="I100" i="18"/>
  <c r="AI25" i="8"/>
  <c r="AI45" i="8" s="1"/>
  <c r="G4" i="18" s="1"/>
  <c r="G11" i="18" s="1"/>
  <c r="G76" i="18" s="1"/>
  <c r="AH45" i="8"/>
  <c r="W98" i="8"/>
  <c r="E89" i="18" s="1"/>
  <c r="W97" i="8"/>
  <c r="AM45" i="8"/>
  <c r="AC103" i="8"/>
  <c r="AC104" i="8" s="1"/>
  <c r="AC105" i="8" s="1"/>
  <c r="AC107" i="8" s="1"/>
  <c r="AC108" i="8" s="1"/>
  <c r="AC109" i="8" s="1"/>
  <c r="AC110" i="8" s="1"/>
  <c r="AC96" i="8"/>
  <c r="AO25" i="8"/>
  <c r="AN45" i="8"/>
  <c r="Q105" i="8"/>
  <c r="Q107" i="8" s="1"/>
  <c r="Q99" i="8"/>
  <c r="D98" i="18" s="1"/>
  <c r="D105" i="18" s="1"/>
  <c r="G77" i="18" l="1"/>
  <c r="AQ108" i="24"/>
  <c r="Q100" i="8"/>
  <c r="W99" i="8"/>
  <c r="E98" i="18" s="1"/>
  <c r="E105" i="18" s="1"/>
  <c r="E96" i="18"/>
  <c r="F78" i="18"/>
  <c r="AC97" i="8"/>
  <c r="AC98" i="8"/>
  <c r="F89" i="18" s="1"/>
  <c r="AI96" i="8"/>
  <c r="AI103" i="8"/>
  <c r="AO45" i="8"/>
  <c r="H4" i="18" s="1"/>
  <c r="H11" i="18" s="1"/>
  <c r="AP25" i="8"/>
  <c r="Q108" i="8"/>
  <c r="I4" i="18" l="1"/>
  <c r="I11" i="18" s="1"/>
  <c r="AC99" i="8"/>
  <c r="F98" i="18" s="1"/>
  <c r="F105" i="18" s="1"/>
  <c r="F106" i="18" s="1"/>
  <c r="F96" i="18"/>
  <c r="W100" i="8"/>
  <c r="AP45" i="8"/>
  <c r="AQ45" i="8" s="1"/>
  <c r="AI104" i="8"/>
  <c r="AP103" i="8"/>
  <c r="AI97" i="8"/>
  <c r="AI98" i="8"/>
  <c r="G89" i="18" s="1"/>
  <c r="AO96" i="8"/>
  <c r="AP96" i="8" s="1"/>
  <c r="AO103" i="8"/>
  <c r="AO104" i="8" s="1"/>
  <c r="AO105" i="8" s="1"/>
  <c r="AO107" i="8" s="1"/>
  <c r="AO108" i="8" s="1"/>
  <c r="AO109" i="8" s="1"/>
  <c r="AO110" i="8" s="1"/>
  <c r="Q109" i="8"/>
  <c r="Q110" i="8" s="1"/>
  <c r="AI99" i="8" l="1"/>
  <c r="G98" i="18" s="1"/>
  <c r="G105" i="18" s="1"/>
  <c r="G106" i="18" s="1"/>
  <c r="G96" i="18"/>
  <c r="AC100" i="8"/>
  <c r="AI105" i="8"/>
  <c r="AP104" i="8"/>
  <c r="AQ104" i="8" s="1"/>
  <c r="AO98" i="8"/>
  <c r="AO97" i="8"/>
  <c r="AP97" i="8" s="1"/>
  <c r="AQ97" i="8" s="1"/>
  <c r="AI100" i="8" l="1"/>
  <c r="AP98" i="8"/>
  <c r="H89" i="18"/>
  <c r="H96" i="18" s="1"/>
  <c r="AI107" i="8"/>
  <c r="AP105" i="8"/>
  <c r="AO99" i="8"/>
  <c r="H98" i="18" l="1"/>
  <c r="H105" i="18" s="1"/>
  <c r="AP99" i="8"/>
  <c r="AQ99" i="8" s="1"/>
  <c r="I89" i="18"/>
  <c r="AI108" i="8"/>
  <c r="AP107" i="8"/>
  <c r="AQ107" i="8" s="1"/>
  <c r="AO100" i="8"/>
  <c r="AP100" i="8" s="1"/>
  <c r="AQ100" i="8" l="1"/>
  <c r="I98" i="18"/>
  <c r="AI109" i="8"/>
  <c r="AP108" i="8"/>
  <c r="AI110" i="8" l="1"/>
  <c r="AP110" i="8" s="1"/>
  <c r="AP109" i="8"/>
  <c r="AQ109" i="8" s="1"/>
  <c r="D75" i="18"/>
  <c r="D76" i="18" s="1"/>
  <c r="D77" i="18" l="1"/>
  <c r="D106" i="18"/>
  <c r="C75" i="18"/>
  <c r="I75" i="18"/>
  <c r="AQ110" i="8"/>
  <c r="H75" i="18" l="1"/>
  <c r="E75" i="18"/>
  <c r="E76" i="18" s="1"/>
  <c r="E77" i="18" l="1"/>
  <c r="E106" i="18"/>
  <c r="AB10" i="4"/>
  <c r="AA10" i="4"/>
  <c r="V10" i="4"/>
  <c r="U10" i="4"/>
  <c r="P10" i="4"/>
  <c r="O10" i="4"/>
  <c r="J10" i="4"/>
  <c r="I10" i="4"/>
  <c r="D10" i="4"/>
  <c r="C10" i="4"/>
  <c r="AC9" i="4"/>
  <c r="W9" i="4"/>
  <c r="Q9" i="4"/>
  <c r="K9" i="4"/>
  <c r="E9" i="4"/>
  <c r="F9" i="4" s="1"/>
  <c r="AC8" i="4"/>
  <c r="W8" i="4"/>
  <c r="Q8" i="4"/>
  <c r="K8" i="4"/>
  <c r="E8" i="4"/>
  <c r="AC7" i="4"/>
  <c r="W7" i="4"/>
  <c r="Q7" i="4"/>
  <c r="K7" i="4"/>
  <c r="E7" i="4"/>
  <c r="F7" i="4" s="1"/>
  <c r="AC6" i="4"/>
  <c r="W6" i="4"/>
  <c r="Q6" i="4"/>
  <c r="K6" i="4"/>
  <c r="E6" i="4"/>
  <c r="F6" i="4" s="1"/>
  <c r="AC5" i="4"/>
  <c r="W5" i="4"/>
  <c r="Q5" i="4"/>
  <c r="K5" i="4"/>
  <c r="E5" i="4"/>
  <c r="F5" i="4" s="1"/>
  <c r="L7" i="4" l="1"/>
  <c r="R7" i="4" s="1"/>
  <c r="Q10" i="4"/>
  <c r="S11" i="4" s="1"/>
  <c r="AF5" i="4"/>
  <c r="K10" i="4"/>
  <c r="M11" i="4" s="1"/>
  <c r="AF9" i="4"/>
  <c r="W10" i="4"/>
  <c r="Y11" i="4" s="1"/>
  <c r="AF7" i="4"/>
  <c r="AC10" i="4"/>
  <c r="AE11" i="4" s="1"/>
  <c r="AF8" i="4"/>
  <c r="L6" i="4"/>
  <c r="AF6" i="4"/>
  <c r="E10" i="4"/>
  <c r="G11" i="4" s="1"/>
  <c r="F8" i="4"/>
  <c r="L5" i="4"/>
  <c r="L9" i="4"/>
  <c r="R9" i="4" s="1"/>
  <c r="AF11" i="4" l="1"/>
  <c r="AG11" i="4" s="1"/>
  <c r="X9" i="4"/>
  <c r="AD9" i="4" s="1"/>
  <c r="L8" i="4"/>
  <c r="R8" i="4" s="1"/>
  <c r="R5" i="4"/>
  <c r="X7" i="4"/>
  <c r="AD7" i="4" s="1"/>
  <c r="R6" i="4"/>
  <c r="F10" i="4"/>
  <c r="X6" i="4" l="1"/>
  <c r="AD6" i="4" s="1"/>
  <c r="R10" i="4"/>
  <c r="X5" i="4"/>
  <c r="L10" i="4"/>
  <c r="X8" i="4"/>
  <c r="AD8" i="4" s="1"/>
  <c r="X10" i="4" l="1"/>
  <c r="AD5" i="4"/>
  <c r="AD10" i="4" s="1"/>
  <c r="B20" i="11" l="1"/>
  <c r="E78" i="18" l="1"/>
  <c r="D78" i="18" l="1"/>
  <c r="G78" i="18"/>
  <c r="H76" i="18"/>
  <c r="H106" i="18" s="1"/>
  <c r="H77" i="18" l="1"/>
  <c r="H78" i="18" s="1"/>
  <c r="C50" i="18" l="1"/>
  <c r="C56" i="18" s="1"/>
  <c r="C76" i="18" s="1"/>
  <c r="C77" i="18" l="1"/>
  <c r="C106" i="18"/>
  <c r="I50" i="18"/>
  <c r="I56" i="18" s="1"/>
  <c r="I76" i="18" s="1"/>
  <c r="I77" i="18" l="1"/>
  <c r="C78" i="18" l="1"/>
  <c r="I96" i="18"/>
  <c r="I99" i="18"/>
  <c r="I105" i="18" l="1"/>
  <c r="I10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tc={55AD5C27-38CE-4395-9ED2-D75FA7A33C88}</author>
  </authors>
  <commentList>
    <comment ref="B4" authorId="0" shapeId="0" xr:uid="{55AD5C27-38CE-4395-9ED2-D75FA7A33C88}">
      <text>
        <t>[Threaded comment]
Your version of Excel allows you to read this threaded comment; however, any edits to it will get removed if the file is opened in a newer version of Excel. Learn more: https://go.microsoft.com/fwlink/?linkid=870924
Comment:
    The component names will auto-fill once the name of each component is entered in each component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tc={D8422607-79D2-4FC9-81B3-D7B6072569A6}</author>
    <author>tc={39045120-0B27-4B3C-9351-502522CC362D}</author>
    <author>tc={DBA3A079-DBA2-45DB-A7E8-9BBB1DD3FB58}</author>
    <author>tc={28101C94-09B9-4426-A0F6-6DBB6E8440C1}</author>
    <author>tc={88633987-F30F-4A42-8745-DBE035DD5C88}</author>
  </authors>
  <commentList>
    <comment ref="D3" authorId="0" shapeId="0" xr:uid="{D8422607-79D2-4FC9-81B3-D7B6072569A6}">
      <text>
        <t>[Threaded comment]
Your version of Excel allows you to read this threaded comment; however, any edits to it will get removed if the file is opened in a newer version of Excel. Learn more: https://go.microsoft.com/fwlink/?linkid=870924
Comment:
    Rename the Component Title by required name per FRFA/PA instructions.</t>
      </text>
    </comment>
    <comment ref="F25" authorId="1" shapeId="0" xr:uid="{39045120-0B27-4B3C-9351-502522CC362D}">
      <text>
        <t>[Threaded comment]
Your version of Excel allows you to read this threaded comment; however, any edits to it will get removed if the file is opened in a newer version of Excel. Learn more: https://go.microsoft.com/fwlink/?linkid=870924
Comment:
    The National Institutes of Health (NIH)FY2026 Executive Level II salary limitation is $228,000 effective January 11, 2026. See NOT-OD-26-034. If the Base Salary of the individual is above this rate, budget at $228,000.</t>
      </text>
    </comment>
    <comment ref="B62" authorId="2" shapeId="0" xr:uid="{DBA3A079-DBA2-45DB-A7E8-9BBB1DD3FB58}">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 ref="J114" authorId="3" shapeId="0" xr:uid="{28101C94-09B9-4426-A0F6-6DBB6E8440C1}">
      <text>
        <t>[Threaded comment]
Your version of Excel allows you to read this threaded comment; however, any edits to it will get removed if the file is opened in a newer version of Excel. Learn more: https://go.microsoft.com/fwlink/?linkid=870924
Comment:
    Effective for project start dates of 7/1/2026 through 6/30/2027. Project budgets with a start date before this should budget fringe at 16.3%.</t>
      </text>
    </comment>
    <comment ref="A119" authorId="4" shapeId="0" xr:uid="{88633987-F30F-4A42-8745-DBE035DD5C88}">
      <text>
        <t>[Threaded comment]
Your version of Excel allows you to read this threaded comment; however, any edits to it will get removed if the file is opened in a newer version of Excel. Learn more: https://go.microsoft.com/fwlink/?linkid=870924
Comment:
    Copy/paste any specific component instructions here that are in the FOA.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tc={FA492DAB-553E-45EC-A4BB-7C2459D1BCEE}</author>
    <author>tc={6FA1AC8F-71C0-4E4B-9666-03A62879DCAE}</author>
    <author>tc={0083EFCA-ED91-4F98-829E-889E08E66EB7}</author>
    <author>tc={5FA35D1A-4A73-4E2A-8B58-74413ED00E14}</author>
    <author>tc={BDFD6DDE-03A3-49C7-9A81-BC18FBCA9E46}</author>
  </authors>
  <commentList>
    <comment ref="D3" authorId="0" shapeId="0" xr:uid="{FA492DAB-553E-45EC-A4BB-7C2459D1BCEE}">
      <text>
        <t>[Threaded comment]
Your version of Excel allows you to read this threaded comment; however, any edits to it will get removed if the file is opened in a newer version of Excel. Learn more: https://go.microsoft.com/fwlink/?linkid=870924
Comment:
    Rename the Component Title by required name per FRFA/PA instructions.</t>
      </text>
    </comment>
    <comment ref="F23" authorId="1" shapeId="0" xr:uid="{6FA1AC8F-71C0-4E4B-9666-03A62879DCAE}">
      <text>
        <t>[Threaded comment]
Your version of Excel allows you to read this threaded comment; however, any edits to it will get removed if the file is opened in a newer version of Excel. Learn more: https://go.microsoft.com/fwlink/?linkid=870924
Comment:
    The National Institutes of Health (NIH)FY2026 Executive Level II salary limitation is $228,000 effective January 11, 2026. See NOT-OD-26-034. If the Base Salary of the individual is above this rate, budget at $228,000.</t>
      </text>
    </comment>
    <comment ref="B60" authorId="2" shapeId="0" xr:uid="{0083EFCA-ED91-4F98-829E-889E08E66EB7}">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 ref="J112" authorId="3" shapeId="0" xr:uid="{5FA35D1A-4A73-4E2A-8B58-74413ED00E14}">
      <text>
        <t>[Threaded comment]
Your version of Excel allows you to read this threaded comment; however, any edits to it will get removed if the file is opened in a newer version of Excel. Learn more: https://go.microsoft.com/fwlink/?linkid=870924
Comment:
    Effective for project start dates of 7/1/2026 through 6/30/2027. Project budgets with a start date before this should budget fringe at 16.3%.</t>
      </text>
    </comment>
    <comment ref="A117" authorId="4" shapeId="0" xr:uid="{BDFD6DDE-03A3-49C7-9A81-BC18FBCA9E46}">
      <text>
        <t>[Threaded comment]
Your version of Excel allows you to read this threaded comment; however, any edits to it will get removed if the file is opened in a newer version of Excel. Learn more: https://go.microsoft.com/fwlink/?linkid=870924
Comment:
    Copy/paste any specific component instructions here that are in the FOA.</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tc={56C9AF47-5D09-49E8-9764-81F9EB567EF9}</author>
    <author>tc={EF7F45EB-74A5-424D-8787-CFC230C06938}</author>
    <author>tc={EC232575-6FDE-430B-B94C-58CD1743D888}</author>
    <author>tc={CB5AC71C-21A9-41D9-8E66-74FE5E8F9513}</author>
    <author>tc={78B5FB75-DA45-4B44-9002-2F8591680605}</author>
  </authors>
  <commentList>
    <comment ref="D3" authorId="0" shapeId="0" xr:uid="{56C9AF47-5D09-49E8-9764-81F9EB567EF9}">
      <text>
        <t>[Threaded comment]
Your version of Excel allows you to read this threaded comment; however, any edits to it will get removed if the file is opened in a newer version of Excel. Learn more: https://go.microsoft.com/fwlink/?linkid=870924
Comment:
    Rename the Component Title by required name per FRFA/PA instructions.</t>
      </text>
    </comment>
    <comment ref="F23" authorId="1" shapeId="0" xr:uid="{EF7F45EB-74A5-424D-8787-CFC230C06938}">
      <text>
        <t>[Threaded comment]
Your version of Excel allows you to read this threaded comment; however, any edits to it will get removed if the file is opened in a newer version of Excel. Learn more: https://go.microsoft.com/fwlink/?linkid=870924
Comment:
    The National Institutes of Health (NIH)FY2026 Executive Level II salary limitation is $228,000 effective January 11, 2026. See NOT-OD-26-034. If the Base Salary of the individual is above this rate, budget at $228,000.</t>
      </text>
    </comment>
    <comment ref="B60" authorId="2" shapeId="0" xr:uid="{EC232575-6FDE-430B-B94C-58CD1743D888}">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 ref="J112" authorId="3" shapeId="0" xr:uid="{CB5AC71C-21A9-41D9-8E66-74FE5E8F9513}">
      <text>
        <t>[Threaded comment]
Your version of Excel allows you to read this threaded comment; however, any edits to it will get removed if the file is opened in a newer version of Excel. Learn more: https://go.microsoft.com/fwlink/?linkid=870924
Comment:
    Effective for project start dates of 7/1/2026 through 6/30/2027. Project budgets with a start date before this should budget fringe at 16.3%.</t>
      </text>
    </comment>
    <comment ref="A117" authorId="4" shapeId="0" xr:uid="{78B5FB75-DA45-4B44-9002-2F8591680605}">
      <text>
        <t>[Threaded comment]
Your version of Excel allows you to read this threaded comment; however, any edits to it will get removed if the file is opened in a newer version of Excel. Learn more: https://go.microsoft.com/fwlink/?linkid=870924
Comment:
    Copy/paste any specific component instructions here that are in the FOA.</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tc={3693E9B4-1945-40DA-B0EB-6694EB3AF9BC}</author>
    <author>tc={8E449890-BEE4-43D0-B873-7AB8C88098A8}</author>
    <author>tc={4DFD0024-ECF5-4DBB-AFF9-A187B907CBDD}</author>
    <author>tc={9C7891A0-6180-4B8C-B9DA-A7783FA067F9}</author>
    <author>tc={1A416468-5104-430C-B2E8-4392AA6E91CC}</author>
  </authors>
  <commentList>
    <comment ref="D3" authorId="0" shapeId="0" xr:uid="{3693E9B4-1945-40DA-B0EB-6694EB3AF9BC}">
      <text>
        <t>[Threaded comment]
Your version of Excel allows you to read this threaded comment; however, any edits to it will get removed if the file is opened in a newer version of Excel. Learn more: https://go.microsoft.com/fwlink/?linkid=870924
Comment:
    Rename the Component Title by required name per FRFA/PA instructions.</t>
      </text>
    </comment>
    <comment ref="F23" authorId="1" shapeId="0" xr:uid="{8E449890-BEE4-43D0-B873-7AB8C88098A8}">
      <text>
        <t>[Threaded comment]
Your version of Excel allows you to read this threaded comment; however, any edits to it will get removed if the file is opened in a newer version of Excel. Learn more: https://go.microsoft.com/fwlink/?linkid=870924
Comment:
    The National Institutes of Health (NIH)FY2026 Executive Level II salary limitation is $228,000 effective January 11, 2026. See NOT-OD-26-034. If the Base Salary of the individual is above this rate, budget at $228,000.</t>
      </text>
    </comment>
    <comment ref="B60" authorId="2" shapeId="0" xr:uid="{4DFD0024-ECF5-4DBB-AFF9-A187B907CBDD}">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 ref="J112" authorId="3" shapeId="0" xr:uid="{9C7891A0-6180-4B8C-B9DA-A7783FA067F9}">
      <text>
        <t>[Threaded comment]
Your version of Excel allows you to read this threaded comment; however, any edits to it will get removed if the file is opened in a newer version of Excel. Learn more: https://go.microsoft.com/fwlink/?linkid=870924
Comment:
    Effective for project start dates of 7/1/2026 through 6/30/2027. Project budgets with a start date before this should budget fringe at 16.3%.</t>
      </text>
    </comment>
    <comment ref="A117" authorId="4" shapeId="0" xr:uid="{1A416468-5104-430C-B2E8-4392AA6E91CC}">
      <text>
        <t>[Threaded comment]
Your version of Excel allows you to read this threaded comment; however, any edits to it will get removed if the file is opened in a newer version of Excel. Learn more: https://go.microsoft.com/fwlink/?linkid=870924
Comment:
    Copy/paste any specific component instructions here that are in the FOA.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tc={EDB23B18-5A97-4CC8-B373-30643479D43E}</author>
    <author>tc={889B9129-1D65-4F0E-A0FF-6DD2E693B555}</author>
    <author>tc={30469385-BA76-4F07-885B-4C95ADE07EE4}</author>
    <author>tc={ED556FCB-7AA0-4E8C-ADF2-BDE0AC8F4E38}</author>
    <author>tc={6BC8E719-8D07-4930-86C1-C3348694B0B9}</author>
  </authors>
  <commentList>
    <comment ref="D3" authorId="0" shapeId="0" xr:uid="{EDB23B18-5A97-4CC8-B373-30643479D43E}">
      <text>
        <t>[Threaded comment]
Your version of Excel allows you to read this threaded comment; however, any edits to it will get removed if the file is opened in a newer version of Excel. Learn more: https://go.microsoft.com/fwlink/?linkid=870924
Comment:
    Rename the Component Title by required name per FRFA/PA instructions.</t>
      </text>
    </comment>
    <comment ref="F23" authorId="1" shapeId="0" xr:uid="{889B9129-1D65-4F0E-A0FF-6DD2E693B555}">
      <text>
        <t>[Threaded comment]
Your version of Excel allows you to read this threaded comment; however, any edits to it will get removed if the file is opened in a newer version of Excel. Learn more: https://go.microsoft.com/fwlink/?linkid=870924
Comment:
    The National Institutes of Health (NIH)FY2026 Executive Level II salary limitation is $228,000 effective January 11, 2026. See NOT-OD-26-034. If the Base Salary of the individual is above this rate, budget at $228,000.</t>
      </text>
    </comment>
    <comment ref="B60" authorId="2" shapeId="0" xr:uid="{30469385-BA76-4F07-885B-4C95ADE07EE4}">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 ref="J112" authorId="3" shapeId="0" xr:uid="{ED556FCB-7AA0-4E8C-ADF2-BDE0AC8F4E38}">
      <text>
        <t>[Threaded comment]
Your version of Excel allows you to read this threaded comment; however, any edits to it will get removed if the file is opened in a newer version of Excel. Learn more: https://go.microsoft.com/fwlink/?linkid=870924
Comment:
    Effective for project start dates of 7/1/2026 through 6/30/2027. Project budgets with a start date before this should budget fringe at 16.3%.</t>
      </text>
    </comment>
    <comment ref="A117" authorId="4" shapeId="0" xr:uid="{6BC8E719-8D07-4930-86C1-C3348694B0B9}">
      <text>
        <t>[Threaded comment]
Your version of Excel allows you to read this threaded comment; however, any edits to it will get removed if the file is opened in a newer version of Excel. Learn more: https://go.microsoft.com/fwlink/?linkid=870924
Comment:
    Copy/paste any specific component instructions here that are in the FOA.</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tc={9B0FCB2F-5DD4-4850-A744-2B438BBB2A35}</author>
    <author>tc={4193D98F-A53B-4FDA-9E56-6C51787203D6}</author>
    <author>tc={DC57A59C-60F1-4C1D-948C-FFD8C6C807DB}</author>
    <author>tc={63C8E424-0A83-456B-8D28-5B97EF951032}</author>
    <author>tc={4386FFE9-3C93-4C1B-99AA-87E6E26676AF}</author>
  </authors>
  <commentList>
    <comment ref="D3" authorId="0" shapeId="0" xr:uid="{9B0FCB2F-5DD4-4850-A744-2B438BBB2A35}">
      <text>
        <t>[Threaded comment]
Your version of Excel allows you to read this threaded comment; however, any edits to it will get removed if the file is opened in a newer version of Excel. Learn more: https://go.microsoft.com/fwlink/?linkid=870924
Comment:
    Rename the Component Title by required name per FRFA/PA instructions.</t>
      </text>
    </comment>
    <comment ref="F23" authorId="1" shapeId="0" xr:uid="{4193D98F-A53B-4FDA-9E56-6C51787203D6}">
      <text>
        <t>[Threaded comment]
Your version of Excel allows you to read this threaded comment; however, any edits to it will get removed if the file is opened in a newer version of Excel. Learn more: https://go.microsoft.com/fwlink/?linkid=870924
Comment:
    The National Institutes of Health (NIH)FY2026 Executive Level II salary limitation is $228,000 effective January 11, 2026. See NOT-OD-26-034. If the Base Salary of the individual is above this rate, budget at $228,000.</t>
      </text>
    </comment>
    <comment ref="B60" authorId="2" shapeId="0" xr:uid="{DC57A59C-60F1-4C1D-948C-FFD8C6C807DB}">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 ref="J112" authorId="3" shapeId="0" xr:uid="{63C8E424-0A83-456B-8D28-5B97EF951032}">
      <text>
        <t>[Threaded comment]
Your version of Excel allows you to read this threaded comment; however, any edits to it will get removed if the file is opened in a newer version of Excel. Learn more: https://go.microsoft.com/fwlink/?linkid=870924
Comment:
    Effective for project start dates of 7/1/2026 through 6/30/2027. Project budgets with a start date before this should budget fringe at 16.3%.</t>
      </text>
    </comment>
    <comment ref="A117" authorId="4" shapeId="0" xr:uid="{4386FFE9-3C93-4C1B-99AA-87E6E26676AF}">
      <text>
        <t>[Threaded comment]
Your version of Excel allows you to read this threaded comment; however, any edits to it will get removed if the file is opened in a newer version of Excel. Learn more: https://go.microsoft.com/fwlink/?linkid=870924
Comment:
    Copy/paste any specific component instructions here that are in the FOA.</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tc={E93258B0-BDE5-4C5C-A382-09BFC674F097}</author>
    <author>tc={FB6828CB-F608-4F4F-A775-FDB754E8B373}</author>
    <author>tc={D392EEB9-51CA-4663-8953-CF62D771D0BB}</author>
    <author>tc={204DFF2B-1F02-45DD-9E5D-0C41579D8265}</author>
    <author>tc={1F908357-2D8A-4C99-9FDA-0AA58F880121}</author>
  </authors>
  <commentList>
    <comment ref="D3" authorId="0" shapeId="0" xr:uid="{E93258B0-BDE5-4C5C-A382-09BFC674F097}">
      <text>
        <t>[Threaded comment]
Your version of Excel allows you to read this threaded comment; however, any edits to it will get removed if the file is opened in a newer version of Excel. Learn more: https://go.microsoft.com/fwlink/?linkid=870924
Comment:
    Rename the Component Title by required name per FRFA/PA instructions.</t>
      </text>
    </comment>
    <comment ref="F23" authorId="1" shapeId="0" xr:uid="{FB6828CB-F608-4F4F-A775-FDB754E8B373}">
      <text>
        <t>[Threaded comment]
Your version of Excel allows you to read this threaded comment; however, any edits to it will get removed if the file is opened in a newer version of Excel. Learn more: https://go.microsoft.com/fwlink/?linkid=870924
Comment:
    The National Institutes of Health (NIH)FY2026 Executive Level II salary limitation is $228,000 effective January 11, 2026. See NOT-OD-26-034. If the Base Salary of the individual is above this rate, budget at $228,000.</t>
      </text>
    </comment>
    <comment ref="B60" authorId="2" shapeId="0" xr:uid="{D392EEB9-51CA-4663-8953-CF62D771D0BB}">
      <text>
        <t xml:space="preserve">[Threaded comment]
Your version of Excel allows you to read this threaded comment; however, any edits to it will get removed if the file is opened in a newer version of Excel. Learn more: https://go.microsoft.com/fwlink/?linkid=870924
Comment:
    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
      </text>
    </comment>
    <comment ref="J112" authorId="3" shapeId="0" xr:uid="{204DFF2B-1F02-45DD-9E5D-0C41579D8265}">
      <text>
        <t>[Threaded comment]
Your version of Excel allows you to read this threaded comment; however, any edits to it will get removed if the file is opened in a newer version of Excel. Learn more: https://go.microsoft.com/fwlink/?linkid=870924
Comment:
    Effective for project start dates of 7/1/2026 through 6/30/2027. Project budgets with a start date before this should budget fringe at 16.5%.</t>
      </text>
    </comment>
    <comment ref="A117" authorId="4" shapeId="0" xr:uid="{1F908357-2D8A-4C99-9FDA-0AA58F880121}">
      <text>
        <t>[Threaded comment]
Your version of Excel allows you to read this threaded comment; however, any edits to it will get removed if the file is opened in a newer version of Excel. Learn more: https://go.microsoft.com/fwlink/?linkid=870924
Comment:
    Copy/paste any specific component instructions here that are in the FOA.</t>
      </text>
    </comment>
  </commentList>
</comments>
</file>

<file path=xl/sharedStrings.xml><?xml version="1.0" encoding="utf-8"?>
<sst xmlns="http://schemas.openxmlformats.org/spreadsheetml/2006/main" count="2813" uniqueCount="432">
  <si>
    <t>Composite Budget</t>
  </si>
  <si>
    <t>Year 01</t>
  </si>
  <si>
    <t>Year 02</t>
  </si>
  <si>
    <t>Year 03</t>
  </si>
  <si>
    <t>Year 04</t>
  </si>
  <si>
    <t>Year 05</t>
  </si>
  <si>
    <t>Total</t>
  </si>
  <si>
    <t>Travel Costs</t>
  </si>
  <si>
    <t>Total Travel</t>
  </si>
  <si>
    <t>Equipment Costs</t>
  </si>
  <si>
    <t>PA/RFP Number</t>
  </si>
  <si>
    <t>Salary Inflation Rate</t>
  </si>
  <si>
    <t>Project Begin Date</t>
  </si>
  <si>
    <t>Project End Date</t>
  </si>
  <si>
    <t>Number of Years</t>
  </si>
  <si>
    <r>
      <t>NIH Activity Code</t>
    </r>
    <r>
      <rPr>
        <b/>
        <sz val="9"/>
        <rFont val="Calibri"/>
        <family val="2"/>
        <scheme val="minor"/>
      </rPr>
      <t xml:space="preserve"> (ie, R01, R21)</t>
    </r>
  </si>
  <si>
    <t>Indirect Cost Rate</t>
  </si>
  <si>
    <t>F&amp;A Base Type</t>
  </si>
  <si>
    <t>Personnel (Included in MTDC)</t>
  </si>
  <si>
    <t>PERSONNEL</t>
  </si>
  <si>
    <t>YEAR 1</t>
  </si>
  <si>
    <t>Math Check</t>
  </si>
  <si>
    <t>Name</t>
  </si>
  <si>
    <t>Senior /Key</t>
  </si>
  <si>
    <t>Project Role</t>
  </si>
  <si>
    <t>Annual Increase (Y/N)</t>
  </si>
  <si>
    <t>Base Salary</t>
  </si>
  <si>
    <t>Percent Effort</t>
  </si>
  <si>
    <t>Cal Months</t>
  </si>
  <si>
    <t>Requested Salary</t>
  </si>
  <si>
    <t xml:space="preserve"> Fringe Benefits</t>
  </si>
  <si>
    <t>Funds Requested</t>
  </si>
  <si>
    <t>TOTAL</t>
  </si>
  <si>
    <t>Yes</t>
  </si>
  <si>
    <t>No</t>
  </si>
  <si>
    <t>Grad Res. Asst</t>
  </si>
  <si>
    <t>Total Salaries, Wages &amp; Fringe (Yr 1):</t>
  </si>
  <si>
    <t>Total Salary/Fringe (Yr 2):</t>
  </si>
  <si>
    <t>Total Salary/Fringe (Yr 3):</t>
  </si>
  <si>
    <t>Total Salary/Fringe (Yr 4):</t>
  </si>
  <si>
    <t>Total Salary/Fringe (Yr 5):</t>
  </si>
  <si>
    <t>Direct Costs (Included in MTDC)</t>
  </si>
  <si>
    <t>TRAVEL</t>
  </si>
  <si>
    <t>[domestic trip1]</t>
  </si>
  <si>
    <t>[domestic trip2]</t>
  </si>
  <si>
    <t>[foreign trip 1]</t>
  </si>
  <si>
    <t>Subtotal Travel (Yr 1):</t>
  </si>
  <si>
    <t>Subtotal Travel (Yr 2):</t>
  </si>
  <si>
    <t>Subtotal Travel (Yr 3):</t>
  </si>
  <si>
    <t>Subtotal Travel (Yr 4):</t>
  </si>
  <si>
    <t>Subtotal Travel: (Yr 5)</t>
  </si>
  <si>
    <t>OTHER DIRECT COSTS (F&amp;A included)</t>
  </si>
  <si>
    <t>[material and supplies]</t>
  </si>
  <si>
    <t>[consultant services]</t>
  </si>
  <si>
    <t>[ADP/computer services]</t>
  </si>
  <si>
    <t>[equip/facility rental/user fees]</t>
  </si>
  <si>
    <t>[alterations and renovations]</t>
  </si>
  <si>
    <t>[subject reimbursement]</t>
  </si>
  <si>
    <t>[publication costs]</t>
  </si>
  <si>
    <t>[other]</t>
  </si>
  <si>
    <t>Subtotal Other Direct Costs (F&amp;A included) (Yr 1):</t>
  </si>
  <si>
    <t>Subtotal Other Direct Costs (F&amp;A included) (Yr 2):</t>
  </si>
  <si>
    <t>Subtotal Other Direct Costs (F&amp;A included) (Yr 3):</t>
  </si>
  <si>
    <t>Subtotal Other Direct Costs (F&amp;A included) (Yr 4):</t>
  </si>
  <si>
    <t>Subtotal Other Direct Costs (F&amp;A included) (Yr 5):</t>
  </si>
  <si>
    <t>Direct Costs (Excluded from MTDC)</t>
  </si>
  <si>
    <t>[equipment item 1]</t>
  </si>
  <si>
    <t>[equipment item 2]</t>
  </si>
  <si>
    <t>[equipment item 3]</t>
  </si>
  <si>
    <t>Subtotal Equipment Costs (Yr 1):</t>
  </si>
  <si>
    <t>Subtotal Equipment Costs (Yr 2):</t>
  </si>
  <si>
    <t>Subtotal Equipment Costs (Yr 3):</t>
  </si>
  <si>
    <t>Subtotal Equipment Costs (Yr 4):</t>
  </si>
  <si>
    <t>Subtotal Equipment Costs (Yr 5):</t>
  </si>
  <si>
    <t>OTHER COSTS (F&amp;A excluded)</t>
  </si>
  <si>
    <t xml:space="preserve">[patient care] </t>
  </si>
  <si>
    <t>[rentals and off site leases]</t>
  </si>
  <si>
    <t>[scholarships and fellowships]</t>
  </si>
  <si>
    <t>[tuition remission]</t>
  </si>
  <si>
    <t>[participant support]</t>
  </si>
  <si>
    <t>Subtotal Other Costs (F&amp;A exclused) (Yr 1):</t>
  </si>
  <si>
    <t>Subtotal Other Costs (F&amp;A excluded) (Yr 2):</t>
  </si>
  <si>
    <t>Subtotal Other Costs (F&amp;A excluded) (Yr 3):</t>
  </si>
  <si>
    <t>Subtotal Other Costs (F&amp;A excluded) (Yr 4):</t>
  </si>
  <si>
    <t>Subtotal Other Costs (F&amp;A excluded) (Yr 5):</t>
  </si>
  <si>
    <t>Subawards</t>
  </si>
  <si>
    <t>Subawards/Subcontracts</t>
  </si>
  <si>
    <t>Direct</t>
  </si>
  <si>
    <t>Indirect</t>
  </si>
  <si>
    <t>Indirects allowed</t>
  </si>
  <si>
    <t>[name of subrecipient 1]</t>
  </si>
  <si>
    <t>[name of subrecipient 2]</t>
  </si>
  <si>
    <t>[name of subrecipient 3]</t>
  </si>
  <si>
    <t>[name of subrecipient 4]</t>
  </si>
  <si>
    <t>[name of subrecipient 5]</t>
  </si>
  <si>
    <t>Subaward/Subcontracts Total Costs (Yr 1):</t>
  </si>
  <si>
    <t>Subaward/Subcontracts Total Costs (Yr 2):</t>
  </si>
  <si>
    <t>Subaward/Subcontracts Total Costs (Yr 3):</t>
  </si>
  <si>
    <t>Subaward/Subcontracts Total Costs (Yr 4):</t>
  </si>
  <si>
    <t>Subaward/Subcontracts Total Costs (Yr 5):</t>
  </si>
  <si>
    <t>Other Direct Cost/Subawards Subtotal:</t>
  </si>
  <si>
    <t>YEAR 2</t>
  </si>
  <si>
    <t>YEAR 3</t>
  </si>
  <si>
    <t>YEAR 4</t>
  </si>
  <si>
    <t>YEAR 5</t>
  </si>
  <si>
    <t>TOTAL DIRECT COSTS:</t>
  </si>
  <si>
    <t>Direct Costs (less consortium F&amp;A)</t>
  </si>
  <si>
    <t>Indirect Cost Base (MTDC)</t>
  </si>
  <si>
    <t xml:space="preserve">INDIRECT COST  </t>
  </si>
  <si>
    <t>TOTAL COSTS REQUESTED:</t>
  </si>
  <si>
    <t>TOTAL REQUESTED Year 2</t>
  </si>
  <si>
    <t>TOTAL REQUESTED Year 3</t>
  </si>
  <si>
    <t>TOTAL REQUESTED Year 4</t>
  </si>
  <si>
    <t>TOTAL REQUESTED Year 5</t>
  </si>
  <si>
    <t>Fringe Benefits Rates</t>
  </si>
  <si>
    <t>Year 1</t>
  </si>
  <si>
    <t>Year 2</t>
  </si>
  <si>
    <t>Year 3</t>
  </si>
  <si>
    <t>Year 4</t>
  </si>
  <si>
    <t>Year 5</t>
  </si>
  <si>
    <t>Non-Federal, Research Fringe Rate</t>
  </si>
  <si>
    <t xml:space="preserve"> [other]  </t>
  </si>
  <si>
    <t>FXADC</t>
  </si>
  <si>
    <t xml:space="preserve"> </t>
  </si>
  <si>
    <t>Hall 10% + Benes, at cap</t>
  </si>
  <si>
    <t>Rivera 5% + Benes, at cap</t>
  </si>
  <si>
    <t>Hessl 10% + Benes, at cap</t>
  </si>
  <si>
    <t>Randi  1% + Benes, at cap</t>
  </si>
  <si>
    <t>Leehey 5% + 37% at cap</t>
  </si>
  <si>
    <t>Stebbins 5%, 161k</t>
  </si>
  <si>
    <t>Rush Coordinator 50% - 47k</t>
  </si>
  <si>
    <t>MIND Coordinator 50% - 47k</t>
  </si>
  <si>
    <t>Colorado Coordinator 50% - 55k +37% bene</t>
  </si>
  <si>
    <t>MIND post-doc for imaging?</t>
  </si>
  <si>
    <t>Parking/travel (all sites)</t>
  </si>
  <si>
    <t>Imaging ($1000 x 300 /5) two scans, no MIND</t>
  </si>
  <si>
    <t>FMR1 testing (200 x $25)</t>
  </si>
  <si>
    <t>Shipping (150 x $10)</t>
  </si>
  <si>
    <t>Supplies</t>
  </si>
  <si>
    <t>Video cameras, Toolbox</t>
  </si>
  <si>
    <t>Jim (unpaid consultant)</t>
  </si>
  <si>
    <t>Travel for 75 patients from Emory site to CU</t>
  </si>
  <si>
    <t>75 x 2000 +1200 + 1200</t>
  </si>
  <si>
    <t>Imaging for Rush $226/MRI:  $45,200/5=$9,040</t>
  </si>
  <si>
    <t>Imaging for Colorado $750/MRI:  $75,000/5= $15,000</t>
  </si>
  <si>
    <t>No parking Colorado</t>
  </si>
  <si>
    <t>Cap $189,600</t>
  </si>
  <si>
    <t>UC Colorado Denver</t>
  </si>
  <si>
    <t>Emory</t>
  </si>
  <si>
    <t>UC Davis-Mind Inst</t>
  </si>
  <si>
    <t>UCINN</t>
  </si>
  <si>
    <t>[animals]</t>
  </si>
  <si>
    <t>Direct Costs</t>
  </si>
  <si>
    <t>Direct Costs (Module Amount rounded to nearest $25K)</t>
  </si>
  <si>
    <t>Subcontract/Subawards Indirect Costs:</t>
  </si>
  <si>
    <t>Subcontract/Subawards Indirect Costs</t>
  </si>
  <si>
    <t>Updated 07/23/2024</t>
  </si>
  <si>
    <t>Full &amp; Part time Employee, Federal Fringe Rate</t>
  </si>
  <si>
    <t>Component Title</t>
  </si>
  <si>
    <t>Total Equipment (F&amp;A Excluded)</t>
  </si>
  <si>
    <t>Total Human Fetal Tissue Costs</t>
  </si>
  <si>
    <t>Line item headings in composite budget in ASSIST</t>
  </si>
  <si>
    <t>Total Other Direct Costs (F&amp;A Included, no consortium costs)*</t>
  </si>
  <si>
    <t>Year 06</t>
  </si>
  <si>
    <t>TOTAL DIRECT AND INDIRECT COSTS</t>
  </si>
  <si>
    <t>Rush Indirects Allowed</t>
  </si>
  <si>
    <t>HUMAN FETAL TISSUE COSTS</t>
  </si>
  <si>
    <t>Subtotal Human Fetal Tissue (Yr 1):</t>
  </si>
  <si>
    <t>Subtotal Human Fetal Tissue (Yr 2):</t>
  </si>
  <si>
    <t>Subtotal Human Fetal Tissue (Yr 3):</t>
  </si>
  <si>
    <t>Subtotal Human Fetal Tissue(Yr 4):</t>
  </si>
  <si>
    <t>Subtotal Human Fetal Tissue (Yr 5)</t>
  </si>
  <si>
    <t>Total Salary/Fringe (Yr 6):</t>
  </si>
  <si>
    <t>Subtotal Travel (Yr 6):</t>
  </si>
  <si>
    <t>Subtotal Human Fetal Tissue(Yr 6):</t>
  </si>
  <si>
    <t>Subtotal Other Direct Costs (F&amp;A included) (Yr 6):</t>
  </si>
  <si>
    <t>Subtotal Equipment Costs (Yr 6):</t>
  </si>
  <si>
    <t>Subtotal Other Costs (F&amp;A excluded) (Yr 6):</t>
  </si>
  <si>
    <t>Subaward/Subcontracts Total Costs (Yr 6):</t>
  </si>
  <si>
    <t>Y</t>
  </si>
  <si>
    <t>N</t>
  </si>
  <si>
    <t>Core PI</t>
  </si>
  <si>
    <t>Co-I</t>
  </si>
  <si>
    <t>Biostatistician</t>
  </si>
  <si>
    <t>Postdoc</t>
  </si>
  <si>
    <t>Research Assistant: non graduate student</t>
  </si>
  <si>
    <t>Reseach Scientist</t>
  </si>
  <si>
    <t>Other Research Staff, type role in field</t>
  </si>
  <si>
    <t>Component</t>
  </si>
  <si>
    <t>Total Personnel: Salary, Wages and Fringe Benefits</t>
  </si>
  <si>
    <t>Personnel</t>
  </si>
  <si>
    <r>
      <rPr>
        <u/>
        <sz val="10"/>
        <rFont val="Arial"/>
        <family val="2"/>
      </rPr>
      <t>Other Direct Costs</t>
    </r>
    <r>
      <rPr>
        <sz val="10"/>
        <rFont val="Arial"/>
        <family val="2"/>
      </rPr>
      <t xml:space="preserve"> (F&amp;A Included)*</t>
    </r>
  </si>
  <si>
    <r>
      <rPr>
        <u/>
        <sz val="10"/>
        <rFont val="Arial"/>
        <family val="2"/>
      </rPr>
      <t>Participant Trainee Support Costs</t>
    </r>
    <r>
      <rPr>
        <sz val="10"/>
        <rFont val="Arial"/>
        <family val="2"/>
      </rPr>
      <t xml:space="preserve"> (F&amp;A Excluded)</t>
    </r>
  </si>
  <si>
    <t>Total Participant Trainee Support Costs (F&amp;A Excluded*</t>
  </si>
  <si>
    <r>
      <rPr>
        <u/>
        <sz val="10"/>
        <rFont val="Arial"/>
        <family val="2"/>
      </rPr>
      <t>Consortiums Directs</t>
    </r>
    <r>
      <rPr>
        <sz val="10"/>
        <rFont val="Arial"/>
        <family val="2"/>
      </rPr>
      <t>:</t>
    </r>
  </si>
  <si>
    <r>
      <rPr>
        <u/>
        <sz val="10"/>
        <rFont val="Arial"/>
        <family val="2"/>
      </rPr>
      <t>Consortiums Indirects</t>
    </r>
    <r>
      <rPr>
        <sz val="10"/>
        <rFont val="Arial"/>
        <family val="2"/>
      </rPr>
      <t>:</t>
    </r>
  </si>
  <si>
    <t>Human Fetal Tissue Costs</t>
  </si>
  <si>
    <t>Exceeds Direct Cost Cap?</t>
  </si>
  <si>
    <t>Total Consortium Costs</t>
  </si>
  <si>
    <t>Subtotal Consortium Directs</t>
  </si>
  <si>
    <t>Subtotal Consortium Indirects</t>
  </si>
  <si>
    <t>Total Directs minus consortium indirects</t>
  </si>
  <si>
    <t>Subtotal Rush Indirects Allowed on Consortium Costs</t>
  </si>
  <si>
    <t>TOTAL DIRECT COSTS (includes consortium costs)</t>
  </si>
  <si>
    <t>MTDC</t>
  </si>
  <si>
    <t>Core Lead PI:</t>
  </si>
  <si>
    <t>Overall Multi-Project Title:</t>
  </si>
  <si>
    <t>Sponsor Due Date:</t>
  </si>
  <si>
    <t>Indirect Costs</t>
  </si>
  <si>
    <t>TOTAL INDIRECT COSTS</t>
  </si>
  <si>
    <t>Indirect Cost Base</t>
  </si>
  <si>
    <t>Total Indirect Cost Base (MTDC)</t>
  </si>
  <si>
    <t>Year 6</t>
  </si>
  <si>
    <t>TOTAL REQUESTED Year 6</t>
  </si>
  <si>
    <t>FOA Component A Budget Instructions</t>
  </si>
  <si>
    <t>Direct Cost Cap per FOA per year</t>
  </si>
  <si>
    <t>Indirect costs may be charged on the first $50,000 only for each subcontract.</t>
  </si>
  <si>
    <t>Project Start Date</t>
  </si>
  <si>
    <r>
      <t>NIH Activity Code</t>
    </r>
    <r>
      <rPr>
        <b/>
        <sz val="9"/>
        <rFont val="Calibri"/>
        <family val="2"/>
        <scheme val="minor"/>
      </rPr>
      <t xml:space="preserve"> (ex, P30)</t>
    </r>
  </si>
  <si>
    <r>
      <t xml:space="preserve">NIH Sponsoring IC </t>
    </r>
    <r>
      <rPr>
        <sz val="8"/>
        <color rgb="FF000000"/>
        <rFont val="Calibri"/>
        <family val="2"/>
        <scheme val="minor"/>
      </rPr>
      <t>(ex. NIA)</t>
    </r>
    <r>
      <rPr>
        <b/>
        <sz val="8"/>
        <color rgb="FF000000"/>
        <rFont val="Calibri"/>
        <family val="2"/>
        <scheme val="minor"/>
      </rPr>
      <t>:</t>
    </r>
  </si>
  <si>
    <t>Overal grant Multi-PI(s):</t>
  </si>
  <si>
    <t>Overall grant Contact PI:</t>
  </si>
  <si>
    <r>
      <t xml:space="preserve">5.  </t>
    </r>
    <r>
      <rPr>
        <b/>
        <sz val="11"/>
        <color theme="1"/>
        <rFont val="Calibri"/>
        <family val="2"/>
        <scheme val="minor"/>
      </rPr>
      <t>Number of Years</t>
    </r>
    <r>
      <rPr>
        <sz val="11"/>
        <color theme="1"/>
        <rFont val="Calibri"/>
        <family val="2"/>
        <scheme val="minor"/>
      </rPr>
      <t>:  Leave blank, this field is locked and autopopulated.</t>
    </r>
  </si>
  <si>
    <t>PERSONNEL (Rush Employees ONLY)</t>
  </si>
  <si>
    <r>
      <t xml:space="preserve">1.  </t>
    </r>
    <r>
      <rPr>
        <b/>
        <sz val="11"/>
        <color theme="1"/>
        <rFont val="Calibri"/>
        <family val="2"/>
        <scheme val="minor"/>
      </rPr>
      <t>Name</t>
    </r>
    <r>
      <rPr>
        <sz val="11"/>
        <color theme="1"/>
        <rFont val="Calibri"/>
        <family val="2"/>
        <scheme val="minor"/>
      </rPr>
      <t xml:space="preserve">:  Enter the first and last name of each person on the project. </t>
    </r>
    <r>
      <rPr>
        <u/>
        <sz val="11"/>
        <color theme="1"/>
        <rFont val="Calibri"/>
        <family val="2"/>
        <scheme val="minor"/>
      </rPr>
      <t>Must be a Rush employee to receive salary support on the project.</t>
    </r>
  </si>
  <si>
    <r>
      <t xml:space="preserve">2. </t>
    </r>
    <r>
      <rPr>
        <b/>
        <sz val="11"/>
        <color theme="1"/>
        <rFont val="Calibri"/>
        <family val="2"/>
        <scheme val="minor"/>
      </rPr>
      <t xml:space="preserve"> Senior/Key Personnel</t>
    </r>
    <r>
      <rPr>
        <sz val="11"/>
        <color theme="1"/>
        <rFont val="Calibri"/>
        <family val="2"/>
        <scheme val="minor"/>
      </rPr>
      <t>:  Select "Yes" or "No" from the drop down menu.</t>
    </r>
  </si>
  <si>
    <r>
      <t xml:space="preserve">3.  </t>
    </r>
    <r>
      <rPr>
        <b/>
        <sz val="11"/>
        <color theme="1"/>
        <rFont val="Calibri"/>
        <family val="2"/>
        <scheme val="minor"/>
      </rPr>
      <t>Project Role</t>
    </r>
    <r>
      <rPr>
        <sz val="11"/>
        <color theme="1"/>
        <rFont val="Calibri"/>
        <family val="2"/>
        <scheme val="minor"/>
      </rPr>
      <t>: Enter the project role for each person on the study. Ex: PD/PI for the Principal Investigator.</t>
    </r>
  </si>
  <si>
    <r>
      <t xml:space="preserve">2.  </t>
    </r>
    <r>
      <rPr>
        <b/>
        <sz val="11"/>
        <color theme="1"/>
        <rFont val="Calibri"/>
        <family val="2"/>
        <scheme val="minor"/>
      </rPr>
      <t>Subtotal Travel</t>
    </r>
    <r>
      <rPr>
        <sz val="11"/>
        <color theme="1"/>
        <rFont val="Calibri"/>
        <family val="2"/>
        <scheme val="minor"/>
      </rPr>
      <t>:  Leave blank, this field is auto-populated.</t>
    </r>
  </si>
  <si>
    <t>Enter description and cost for each subcategory listed below.  Use the "Supplies&amp;Materials Calc", "Study Subjects Calc", "Consultant Calc", and "Other Cost Calc" tabs to assist with detailed calculations. See the sponsor-specific guidelines for details on what items of cost are allowable. The subcategories and guidance below are general guidance.</t>
  </si>
  <si>
    <r>
      <t xml:space="preserve">1. Material and supplies: </t>
    </r>
    <r>
      <rPr>
        <sz val="11"/>
        <color theme="1"/>
        <rFont val="Calibri"/>
        <family val="2"/>
        <scheme val="minor"/>
      </rPr>
      <t>Include cost categories such as glassware, chemicals, reagent costs, shipping costs and lab supplies related specifically to the project.</t>
    </r>
  </si>
  <si>
    <r>
      <t xml:space="preserve">2. Publication costs: </t>
    </r>
    <r>
      <rPr>
        <sz val="11"/>
        <color theme="1"/>
        <rFont val="Calibri"/>
        <family val="2"/>
        <scheme val="minor"/>
      </rPr>
      <t>Enter funds for the costs of documenting, preparing, publishing, or otherwise making available to others, the findings and products of the work conducted under the award.</t>
    </r>
  </si>
  <si>
    <r>
      <t xml:space="preserve">3. Consultant services: </t>
    </r>
    <r>
      <rPr>
        <sz val="11"/>
        <color theme="1"/>
        <rFont val="Calibri"/>
        <family val="2"/>
        <scheme val="minor"/>
      </rPr>
      <t>Include the per diem rate for each consultant per year on the award. Consultants typically are independent contractors who provide advice or services and may participate significantly in the research. They often help fill in smaller scope on the project by, for example, supplying software, providing technical assistance or training, providing expertise or setting up equipment.</t>
    </r>
  </si>
  <si>
    <r>
      <t xml:space="preserve">4. Automatic Data Processing (ADP) Computer Services: </t>
    </r>
    <r>
      <rPr>
        <sz val="11"/>
        <color theme="1"/>
        <rFont val="Calibri"/>
        <family val="2"/>
        <scheme val="minor"/>
      </rPr>
      <t>Enter the cost of computer services, including computer-based retrieval of scientific, technical, and education data.</t>
    </r>
  </si>
  <si>
    <r>
      <t xml:space="preserve">5. Equip/facility rental/user fees: </t>
    </r>
    <r>
      <rPr>
        <sz val="11"/>
        <color theme="1"/>
        <rFont val="Calibri"/>
        <family val="2"/>
        <scheme val="minor"/>
      </rPr>
      <t>Enter the total cost per year of any shared facilities or equipment rental.</t>
    </r>
  </si>
  <si>
    <r>
      <t xml:space="preserve">6. Alterations and renovations:  </t>
    </r>
    <r>
      <rPr>
        <sz val="11"/>
        <color theme="1"/>
        <rFont val="Calibri"/>
        <family val="2"/>
        <scheme val="minor"/>
      </rPr>
      <t>Include  costs in this category such as repairs, painting, and removal or installation of partitions, shielding, or air conditioning.for renovations specifically needed to perform the project.</t>
    </r>
  </si>
  <si>
    <r>
      <t xml:space="preserve">9. Data manangement and sharing costs: </t>
    </r>
    <r>
      <rPr>
        <sz val="11"/>
        <color theme="1"/>
        <rFont val="Calibri"/>
        <family val="2"/>
        <scheme val="minor"/>
      </rPr>
      <t>Program-specific costs</t>
    </r>
    <r>
      <rPr>
        <b/>
        <sz val="11"/>
        <color theme="1"/>
        <rFont val="Calibri"/>
        <family val="2"/>
        <scheme val="minor"/>
      </rPr>
      <t xml:space="preserve"> </t>
    </r>
    <r>
      <rPr>
        <sz val="11"/>
        <color theme="1"/>
        <rFont val="Calibri"/>
        <family val="2"/>
        <scheme val="minor"/>
      </rPr>
      <t>associated with curating data, developing supporting documentation, formatting data, costs for transmission to and storage at a selected repository, de-identifying data, preparing metadata, and costs for preserving and sharing data through established repositories, such as data deposit fees.</t>
    </r>
    <r>
      <rPr>
        <b/>
        <sz val="11"/>
        <color theme="1"/>
        <rFont val="Calibri"/>
        <family val="2"/>
        <scheme val="minor"/>
      </rPr>
      <t xml:space="preserve">
</t>
    </r>
  </si>
  <si>
    <r>
      <t xml:space="preserve">11. Other: </t>
    </r>
    <r>
      <rPr>
        <sz val="11"/>
        <color theme="1"/>
        <rFont val="Calibri"/>
        <family val="2"/>
        <scheme val="minor"/>
      </rPr>
      <t>Any other program related costs not identified above and allowed as direct costs by the Sponsor.</t>
    </r>
  </si>
  <si>
    <r>
      <t xml:space="preserve">12.  </t>
    </r>
    <r>
      <rPr>
        <b/>
        <sz val="11"/>
        <color theme="1"/>
        <rFont val="Calibri"/>
        <family val="2"/>
        <scheme val="minor"/>
      </rPr>
      <t>Subtotal Other Direct Costs (F&amp;A included)</t>
    </r>
    <r>
      <rPr>
        <sz val="11"/>
        <color theme="1"/>
        <rFont val="Calibri"/>
        <family val="2"/>
        <scheme val="minor"/>
      </rPr>
      <t>: Leave blank, this field is auto-populated.</t>
    </r>
  </si>
  <si>
    <r>
      <t xml:space="preserve">EQUIPMENT </t>
    </r>
    <r>
      <rPr>
        <b/>
        <sz val="10"/>
        <color theme="0"/>
        <rFont val="Arial Black"/>
        <family val="2"/>
      </rPr>
      <t>(</t>
    </r>
    <r>
      <rPr>
        <b/>
        <sz val="10"/>
        <color theme="0"/>
        <rFont val="Calibri"/>
        <family val="2"/>
      </rPr>
      <t>≥</t>
    </r>
    <r>
      <rPr>
        <sz val="10"/>
        <color theme="0"/>
        <rFont val="Arial Black"/>
        <family val="2"/>
      </rPr>
      <t>$5K)</t>
    </r>
  </si>
  <si>
    <t>2. If item is &lt; $10K, list in "Other Direct Costs (F&amp;A included)".</t>
  </si>
  <si>
    <r>
      <t xml:space="preserve">3.  </t>
    </r>
    <r>
      <rPr>
        <b/>
        <sz val="11"/>
        <color theme="1"/>
        <rFont val="Calibri"/>
        <family val="2"/>
        <scheme val="minor"/>
      </rPr>
      <t>Subtotal Equipmen</t>
    </r>
    <r>
      <rPr>
        <sz val="11"/>
        <color theme="1"/>
        <rFont val="Calibri"/>
        <family val="2"/>
        <scheme val="minor"/>
      </rPr>
      <t>t:  Leave blank, this field is auto-populated.</t>
    </r>
  </si>
  <si>
    <t>OTHER DIRECT COSTS (F&amp;A excluded per sponsor guidelines)</t>
  </si>
  <si>
    <r>
      <t xml:space="preserve">2.  </t>
    </r>
    <r>
      <rPr>
        <b/>
        <sz val="11"/>
        <color theme="1"/>
        <rFont val="Calibri"/>
        <family val="2"/>
        <scheme val="minor"/>
      </rPr>
      <t>Subtotal Other Direct Costs</t>
    </r>
    <r>
      <rPr>
        <sz val="11"/>
        <color theme="1"/>
        <rFont val="Calibri"/>
        <family val="2"/>
        <scheme val="minor"/>
      </rPr>
      <t xml:space="preserve"> (F&amp;A excluded):  Leave blank, this field is auto-populated.</t>
    </r>
  </si>
  <si>
    <t>SUBAWARDS/SUBCONTRACTS</t>
  </si>
  <si>
    <t>See the link below to determine if a site is a vendor/contractor or subrecipient:</t>
  </si>
  <si>
    <t xml:space="preserve">RUSH Subrecipient Commitment Form "Checklist to Determine Subrecipient or Contractor Classification" </t>
  </si>
  <si>
    <r>
      <t xml:space="preserve">1.  </t>
    </r>
    <r>
      <rPr>
        <b/>
        <sz val="11"/>
        <color theme="1"/>
        <rFont val="Calibri"/>
        <family val="2"/>
        <scheme val="minor"/>
      </rPr>
      <t>Name of Subrecipient</t>
    </r>
    <r>
      <rPr>
        <sz val="11"/>
        <color theme="1"/>
        <rFont val="Calibri"/>
        <family val="2"/>
        <scheme val="minor"/>
      </rPr>
      <t>:  Enter the name of each subaward site.</t>
    </r>
  </si>
  <si>
    <r>
      <t xml:space="preserve">2.  </t>
    </r>
    <r>
      <rPr>
        <b/>
        <sz val="11"/>
        <color theme="1"/>
        <rFont val="Calibri"/>
        <family val="2"/>
        <scheme val="minor"/>
      </rPr>
      <t>Direct:</t>
    </r>
    <r>
      <rPr>
        <sz val="11"/>
        <color theme="1"/>
        <rFont val="Calibri"/>
        <family val="2"/>
        <scheme val="minor"/>
      </rPr>
      <t xml:space="preserve">  Enter the amount of direct cost for each subaward site.</t>
    </r>
  </si>
  <si>
    <t>LEAVE THE FIELDS BELOW BLANK, they are Auto-populated</t>
  </si>
  <si>
    <t>Subaward/Subcontracts Total Costs</t>
  </si>
  <si>
    <t>Other Direct Cost/Subawards Subtotal</t>
  </si>
  <si>
    <t>TOTAL DIRECT COSTS</t>
  </si>
  <si>
    <t>Direct Costs (less subaward F&amp;A)</t>
  </si>
  <si>
    <t>INDIRECT COSTS</t>
  </si>
  <si>
    <t>TOTAL COSTS REQUESTED</t>
  </si>
  <si>
    <t xml:space="preserve">1.  Travel Calc </t>
  </si>
  <si>
    <t>2.  Supplies&amp;Materials</t>
  </si>
  <si>
    <t>3.  Study Subjects Calc</t>
  </si>
  <si>
    <t>4.  Consultant Calc</t>
  </si>
  <si>
    <t>5.  Other Costs Calc</t>
  </si>
  <si>
    <t>6. PM Converstion</t>
  </si>
  <si>
    <t>Enter data into the yellow-shaded cells above before moving onto completion of any other tab. Then complete all yellow-shaded cells in each component tab. Do not rename any of the tabs in this template.</t>
  </si>
  <si>
    <t>COMPOSITE (OVERALL) BUDGET</t>
  </si>
  <si>
    <t>COMPONENT TABS 1-10</t>
  </si>
  <si>
    <t>1. Most cells are locked in this tab due to pre-filled formulas.</t>
  </si>
  <si>
    <t>2. Information entered in Component tabs will roll up into the Composite (Overall) Budget tab</t>
  </si>
  <si>
    <r>
      <t xml:space="preserve">3. </t>
    </r>
    <r>
      <rPr>
        <b/>
        <sz val="11"/>
        <rFont val="Calibri"/>
        <family val="2"/>
        <scheme val="minor"/>
      </rPr>
      <t>Direct Cost Cap per FOA per Year</t>
    </r>
    <r>
      <rPr>
        <sz val="11"/>
        <rFont val="Calibri"/>
        <family val="2"/>
        <scheme val="minor"/>
      </rPr>
      <t>: enter any yearly cost cap per the PA/RFA.</t>
    </r>
  </si>
  <si>
    <t>4. Overall, the composite budget mirrors the composite budget in ASSIST and how it is calculated.</t>
  </si>
  <si>
    <t>MULTI-COMPONENT BUDGET INSTRUCTIONS</t>
  </si>
  <si>
    <t>Component Lead:</t>
  </si>
  <si>
    <r>
      <t xml:space="preserve">1.  </t>
    </r>
    <r>
      <rPr>
        <b/>
        <sz val="11"/>
        <color theme="1"/>
        <rFont val="Calibri"/>
        <family val="2"/>
        <scheme val="minor"/>
      </rPr>
      <t>Component Lead:</t>
    </r>
    <r>
      <rPr>
        <sz val="11"/>
        <color theme="1"/>
        <rFont val="Calibri"/>
        <family val="2"/>
        <scheme val="minor"/>
      </rPr>
      <t xml:space="preserve"> Enter the name of the Lead for the project component.</t>
    </r>
  </si>
  <si>
    <r>
      <t xml:space="preserve">2.  </t>
    </r>
    <r>
      <rPr>
        <b/>
        <sz val="11"/>
        <color theme="1"/>
        <rFont val="Calibri"/>
        <family val="2"/>
        <scheme val="minor"/>
      </rPr>
      <t>Component Title</t>
    </r>
    <r>
      <rPr>
        <sz val="11"/>
        <color theme="1"/>
        <rFont val="Calibri"/>
        <family val="2"/>
        <scheme val="minor"/>
      </rPr>
      <t>:  Enter the title of the component/core.</t>
    </r>
  </si>
  <si>
    <t>PA/RFA Number</t>
  </si>
  <si>
    <r>
      <t xml:space="preserve">3. </t>
    </r>
    <r>
      <rPr>
        <b/>
        <sz val="11"/>
        <color theme="1"/>
        <rFont val="Calibri"/>
        <family val="2"/>
        <scheme val="minor"/>
      </rPr>
      <t xml:space="preserve">PA/RFA Number: </t>
    </r>
    <r>
      <rPr>
        <sz val="11"/>
        <color theme="1"/>
        <rFont val="Calibri"/>
        <family val="2"/>
        <scheme val="minor"/>
      </rPr>
      <t>Auto-populated from Instruction tab once the Instruction tab is filled out.</t>
    </r>
  </si>
  <si>
    <r>
      <t xml:space="preserve">4.  </t>
    </r>
    <r>
      <rPr>
        <b/>
        <sz val="11"/>
        <color theme="1"/>
        <rFont val="Calibri"/>
        <family val="2"/>
        <scheme val="minor"/>
      </rPr>
      <t>Project Start/End Date</t>
    </r>
    <r>
      <rPr>
        <sz val="11"/>
        <color theme="1"/>
        <rFont val="Calibri"/>
        <family val="2"/>
        <scheme val="minor"/>
      </rPr>
      <t>: Auto-populated from Instruction tab once the Instruction tab is filled out.</t>
    </r>
  </si>
  <si>
    <r>
      <t xml:space="preserve">6. </t>
    </r>
    <r>
      <rPr>
        <b/>
        <sz val="11"/>
        <color theme="1"/>
        <rFont val="Calibri"/>
        <family val="2"/>
        <scheme val="minor"/>
      </rPr>
      <t>NIH Activity Code (ex, P30):</t>
    </r>
    <r>
      <rPr>
        <sz val="11"/>
        <color theme="1"/>
        <rFont val="Calibri"/>
        <family val="2"/>
        <scheme val="minor"/>
      </rPr>
      <t xml:space="preserve">  Auto-populated from Instruction tab once the Instruction tab is filled out.</t>
    </r>
  </si>
  <si>
    <r>
      <t xml:space="preserve">7.  </t>
    </r>
    <r>
      <rPr>
        <b/>
        <sz val="11"/>
        <color theme="1"/>
        <rFont val="Calibri"/>
        <family val="2"/>
        <scheme val="minor"/>
      </rPr>
      <t>F&amp;A Base Type</t>
    </r>
    <r>
      <rPr>
        <sz val="11"/>
        <color theme="1"/>
        <rFont val="Calibri"/>
        <family val="2"/>
        <scheme val="minor"/>
      </rPr>
      <t>:  Auto-populated from Instruction tab once the Instruction tab is filled out.</t>
    </r>
  </si>
  <si>
    <r>
      <t xml:space="preserve">8.  </t>
    </r>
    <r>
      <rPr>
        <b/>
        <sz val="11"/>
        <color theme="1"/>
        <rFont val="Calibri"/>
        <family val="2"/>
        <scheme val="minor"/>
      </rPr>
      <t>Salary inflation rate</t>
    </r>
    <r>
      <rPr>
        <sz val="11"/>
        <color theme="1"/>
        <rFont val="Calibri"/>
        <family val="2"/>
        <scheme val="minor"/>
      </rPr>
      <t xml:space="preserve">:  Enter the inflation rate for cost of living increases to be used for personnel if sponsors allows. </t>
    </r>
  </si>
  <si>
    <r>
      <t xml:space="preserve">9.  </t>
    </r>
    <r>
      <rPr>
        <b/>
        <sz val="11"/>
        <color theme="1"/>
        <rFont val="Calibri"/>
        <family val="2"/>
        <scheme val="minor"/>
      </rPr>
      <t>Indirect cost rate</t>
    </r>
    <r>
      <rPr>
        <sz val="11"/>
        <color theme="1"/>
        <rFont val="Calibri"/>
        <family val="2"/>
        <scheme val="minor"/>
      </rPr>
      <t>:  Enter the federally negotiated current indirect cost rate active during the project period of the award.</t>
    </r>
  </si>
  <si>
    <t>1. Enter any costs associated with human fetal tissue requested.</t>
  </si>
  <si>
    <t>1.  Enter description and amount of each domestic/foreign trip where indicated.  Use the "Travel Calc" tab to assist with detailed calculations.</t>
  </si>
  <si>
    <r>
      <t xml:space="preserve">Flow of funds governs how the budget forms should be completed for each component. If a consortium site is the lead on a component, still </t>
    </r>
    <r>
      <rPr>
        <b/>
        <sz val="11"/>
        <color theme="1"/>
        <rFont val="Calibri"/>
        <family val="2"/>
        <scheme val="minor"/>
      </rPr>
      <t>complete the component budget as if Rush was the lead site, including Rush detailed budget information in  the "Personnel" through "Other Costs F&amp;A Excluded" line Items.</t>
    </r>
    <r>
      <rPr>
        <sz val="11"/>
        <color theme="1"/>
        <rFont val="Calibri"/>
        <family val="2"/>
        <scheme val="minor"/>
      </rPr>
      <t xml:space="preserve"> Enter consortium information under the "Subaward/Subcontracts" line item regardless of their role on the component.</t>
    </r>
  </si>
  <si>
    <t>There are ten (10) component tabs in this template and a six year project period in each component. You may rename the component tabs according to the mandatory component/core names in the RFA. If submitting a proposal with more years or components than available in this template, reach out to SPA to revise the Multi-component template.</t>
  </si>
  <si>
    <r>
      <t>8. Animals:</t>
    </r>
    <r>
      <rPr>
        <sz val="11"/>
        <color theme="1"/>
        <rFont val="Calibri"/>
        <family val="2"/>
        <scheme val="minor"/>
      </rPr>
      <t xml:space="preserve"> If Animals are involved, enter costs for the acquisition, care, and use of experimental animals used for the research project.</t>
    </r>
  </si>
  <si>
    <t>Data Management and Sharing Costs</t>
  </si>
  <si>
    <t>Vendor Fees</t>
  </si>
  <si>
    <r>
      <t xml:space="preserve">10. Contractor/vendor fees: </t>
    </r>
    <r>
      <rPr>
        <sz val="11"/>
        <color theme="1"/>
        <rFont val="Calibri"/>
        <family val="2"/>
        <scheme val="minor"/>
      </rPr>
      <t xml:space="preserve">Include total costs for vendors or contractors who will provide goods and services as part of its normal business operations, provides similar goods and services to many different purchasers and operates in a competitive environment </t>
    </r>
    <r>
      <rPr>
        <u/>
        <sz val="11"/>
        <color theme="1"/>
        <rFont val="Calibri"/>
        <family val="2"/>
        <scheme val="minor"/>
      </rPr>
      <t>Do not include subrecipients or subcontractors here.</t>
    </r>
  </si>
  <si>
    <r>
      <t xml:space="preserve">EQUIPMENT </t>
    </r>
    <r>
      <rPr>
        <b/>
        <sz val="8"/>
        <color theme="3" tint="-0.249977111117893"/>
        <rFont val="Arial Black"/>
        <family val="2"/>
      </rPr>
      <t>(&gt;$10K per item)</t>
    </r>
  </si>
  <si>
    <t xml:space="preserve">1.  Enter description and cost of each piece of equipment that has a useful life of more than one year in the year that it is requested. Note Equipment is excluded from the F&amp;A base for Modified Total Direct Costs (MTDC). </t>
  </si>
  <si>
    <t>1.  Enter description and amount for each line item.</t>
  </si>
  <si>
    <r>
      <t xml:space="preserve">3.  </t>
    </r>
    <r>
      <rPr>
        <b/>
        <sz val="11"/>
        <color theme="1"/>
        <rFont val="Calibri"/>
        <family val="2"/>
        <scheme val="minor"/>
      </rPr>
      <t>Indirect</t>
    </r>
    <r>
      <rPr>
        <sz val="11"/>
        <color theme="1"/>
        <rFont val="Calibri"/>
        <family val="2"/>
        <scheme val="minor"/>
      </rPr>
      <t>:  Enter the amount of indirect costs for each subaward site, calculated based on the subrecipient federal F&amp;A Rate.</t>
    </r>
  </si>
  <si>
    <r>
      <t xml:space="preserve">4.  </t>
    </r>
    <r>
      <rPr>
        <b/>
        <sz val="11"/>
        <color theme="1"/>
        <rFont val="Calibri"/>
        <family val="2"/>
        <scheme val="minor"/>
      </rPr>
      <t>Total</t>
    </r>
    <r>
      <rPr>
        <sz val="11"/>
        <color theme="1"/>
        <rFont val="Calibri"/>
        <family val="2"/>
        <scheme val="minor"/>
      </rPr>
      <t xml:space="preserve">:  Leave blank. This field auto-populates based on a formula. </t>
    </r>
  </si>
  <si>
    <r>
      <t xml:space="preserve">5. </t>
    </r>
    <r>
      <rPr>
        <b/>
        <sz val="11"/>
        <color theme="1"/>
        <rFont val="Calibri"/>
        <family val="2"/>
        <scheme val="minor"/>
      </rPr>
      <t>Indirects Allowed</t>
    </r>
    <r>
      <rPr>
        <sz val="11"/>
        <color theme="1"/>
        <rFont val="Calibri"/>
        <family val="2"/>
        <scheme val="minor"/>
      </rPr>
      <t xml:space="preserve">: Leave blank. This field auto-populates based on a formula. According to current Uniform Guidance, the first $50,000 of each subaward's direct costs are included when calculating the indirect cost base (Modified Total Direct Costs or MTDC) for the prime award. </t>
    </r>
  </si>
  <si>
    <t>Indirect Cost Base (Calculated on Modified Total Direct Costs)</t>
  </si>
  <si>
    <t>Fringe Benefit Rates: Although this field is open to edit, the current federal Rush fringe benefit rate is entered in this field.</t>
  </si>
  <si>
    <t>FOA Component Budget Instructions</t>
  </si>
  <si>
    <t>FOA COMPONENT BUDGET INSTRUCTIOS</t>
  </si>
  <si>
    <t xml:space="preserve"> In this section, review the funding solicitation for budget guidelines per component/core and copy/paste these restrictions in this section to determine if the budget meets sponsor component budget guidelines.</t>
  </si>
  <si>
    <t xml:space="preserve">Other Useful Tabs  - Use these tabs for more detailed calculations, if needed.  </t>
  </si>
  <si>
    <t>Please note, that the data in these tabs DO NOT roll up to the Composite (Overall) Budget tab.</t>
  </si>
  <si>
    <t>TRAVEL WORKSHEET</t>
  </si>
  <si>
    <t>Fill in "BLUE" cells only</t>
  </si>
  <si>
    <t>yes</t>
  </si>
  <si>
    <t>Domestic Destination</t>
  </si>
  <si>
    <t>#Ppl</t>
  </si>
  <si>
    <t># Days</t>
  </si>
  <si>
    <t># Nights</t>
  </si>
  <si>
    <t>Airfare</t>
  </si>
  <si>
    <t>Baggage</t>
  </si>
  <si>
    <t>Lodging per Night</t>
  </si>
  <si>
    <t>Meals per Day</t>
  </si>
  <si>
    <t>Ground Transport per person</t>
  </si>
  <si>
    <t>Total # Miles per person per trip</t>
  </si>
  <si>
    <t>Mileage Rate</t>
  </si>
  <si>
    <t>Conference Fees per person</t>
  </si>
  <si>
    <t># Trips</t>
  </si>
  <si>
    <t>($)</t>
  </si>
  <si>
    <t>Total Domestic Travel:</t>
  </si>
  <si>
    <t>Foreign Destination</t>
  </si>
  <si>
    <t>Total Foreign Travel:</t>
  </si>
  <si>
    <t>Total Travel Costs:</t>
  </si>
  <si>
    <t>Supplies and Materials Worksheet</t>
  </si>
  <si>
    <t>Fill in "YELLOW" cells only</t>
  </si>
  <si>
    <t>Description</t>
  </si>
  <si>
    <t>Vendor</t>
  </si>
  <si>
    <t>Unit Price</t>
  </si>
  <si>
    <t>Annual Increase</t>
  </si>
  <si>
    <t>Annual Increase %</t>
  </si>
  <si>
    <t>Qty</t>
  </si>
  <si>
    <t>$</t>
  </si>
  <si>
    <t>(Y/N)</t>
  </si>
  <si>
    <t>Validation Check</t>
  </si>
  <si>
    <t>Total Costs:</t>
  </si>
  <si>
    <t>Study Subject Payments</t>
  </si>
  <si>
    <t>Group 1</t>
  </si>
  <si>
    <t>increase</t>
  </si>
  <si>
    <t>(y or n)</t>
  </si>
  <si>
    <t>Amount/Study Subject</t>
  </si>
  <si>
    <t># of Subjects</t>
  </si>
  <si>
    <t>Incentives</t>
  </si>
  <si>
    <t>y</t>
  </si>
  <si>
    <t>Travel</t>
  </si>
  <si>
    <t>Other</t>
  </si>
  <si>
    <t>Group 2</t>
  </si>
  <si>
    <t>Group 3</t>
  </si>
  <si>
    <t>Group 4</t>
  </si>
  <si>
    <t>Group 5</t>
  </si>
  <si>
    <t>TOTALS FOR ALL GROUPS</t>
  </si>
  <si>
    <t>Validation</t>
  </si>
  <si>
    <t>Check</t>
  </si>
  <si>
    <t>CONSULTANT WORKSHEET</t>
  </si>
  <si>
    <t>Rate</t>
  </si>
  <si>
    <t>Hr/Day</t>
  </si>
  <si>
    <t>Total Consultants:</t>
  </si>
  <si>
    <t>OTHER COSTS WORKSHEET</t>
  </si>
  <si>
    <t>Other 1</t>
  </si>
  <si>
    <t>Other 1 Total:</t>
  </si>
  <si>
    <t>Other 2</t>
  </si>
  <si>
    <t>Other 2 Total:</t>
  </si>
  <si>
    <t>Other 3</t>
  </si>
  <si>
    <t>Other 3 Total:</t>
  </si>
  <si>
    <t>Other 4</t>
  </si>
  <si>
    <t>Other 4 Total:</t>
  </si>
  <si>
    <t>Other 5</t>
  </si>
  <si>
    <t>Other 5 Total:</t>
  </si>
  <si>
    <t>Percent Effort and Person Months (PM)</t>
  </si>
  <si>
    <t>Interactive Conversion Table</t>
  </si>
  <si>
    <t>Instructions:</t>
  </si>
  <si>
    <t>To use the chart simply insert the data you want to convent into the white box in section A for person month or section B for percent effort conversion and hit enter.</t>
  </si>
  <si>
    <t>The conversion for 3, 8, 9, 10, and 12 months will be displayed simultaneously.</t>
  </si>
  <si>
    <t>A.  Percent Effort to Person Month Conversion</t>
  </si>
  <si>
    <t>3 month</t>
  </si>
  <si>
    <t>8 month</t>
  </si>
  <si>
    <t>9 month</t>
  </si>
  <si>
    <t>10 month</t>
  </si>
  <si>
    <t>12 month</t>
  </si>
  <si>
    <t>Summer Term</t>
  </si>
  <si>
    <t>Appointment</t>
  </si>
  <si>
    <t>Academic Year</t>
  </si>
  <si>
    <t>Calendar Year</t>
  </si>
  <si>
    <t xml:space="preserve">  % Effort </t>
  </si>
  <si>
    <t xml:space="preserve">         PM</t>
  </si>
  <si>
    <t xml:space="preserve"> % Effort</t>
  </si>
  <si>
    <t>PM</t>
  </si>
  <si>
    <t xml:space="preserve">  % Effort</t>
  </si>
  <si>
    <t xml:space="preserve">        PM</t>
  </si>
  <si>
    <t>B.  Person Month to Percent Effort Conversion.</t>
  </si>
  <si>
    <t>% Effort</t>
  </si>
  <si>
    <t xml:space="preserve">There are three basic salary (wage) bases: Calendar Year, Academic Year and Summer Term. Here is a month/week/days   </t>
  </si>
  <si>
    <t>breakout for each:</t>
  </si>
  <si>
    <t>Academic Year (AY)</t>
  </si>
  <si>
    <t>9 months</t>
  </si>
  <si>
    <t>39 weeks</t>
  </si>
  <si>
    <t>273 days</t>
  </si>
  <si>
    <t>Summer Term (SM)</t>
  </si>
  <si>
    <t>3 months</t>
  </si>
  <si>
    <t>13 weeks</t>
  </si>
  <si>
    <t>90 days</t>
  </si>
  <si>
    <t xml:space="preserve">Calendar Year (CY) </t>
  </si>
  <si>
    <t>12 months</t>
  </si>
  <si>
    <t>52 weeks</t>
  </si>
  <si>
    <t>365 days</t>
  </si>
  <si>
    <r>
      <t xml:space="preserve">4.  </t>
    </r>
    <r>
      <rPr>
        <b/>
        <sz val="11"/>
        <color theme="1"/>
        <rFont val="Calibri"/>
        <family val="2"/>
        <scheme val="minor"/>
      </rPr>
      <t>Annual Increase</t>
    </r>
    <r>
      <rPr>
        <sz val="11"/>
        <color theme="1"/>
        <rFont val="Calibri"/>
        <family val="2"/>
        <scheme val="minor"/>
      </rPr>
      <t>: For each person listed indicate by selecting "Y" or "N" from the drop down menu if they will receive an annual increase. See the funding solicitation and sponsor guidelines to confirm increases are allowed.</t>
    </r>
  </si>
  <si>
    <r>
      <t xml:space="preserve">6. </t>
    </r>
    <r>
      <rPr>
        <b/>
        <sz val="11"/>
        <color theme="1"/>
        <rFont val="Calibri"/>
        <family val="2"/>
        <scheme val="minor"/>
      </rPr>
      <t xml:space="preserve"> Percent Effort</t>
    </r>
    <r>
      <rPr>
        <sz val="11"/>
        <color theme="1"/>
        <rFont val="Calibri"/>
        <family val="2"/>
        <scheme val="minor"/>
      </rPr>
      <t>:  The spreadsheet will automatically calculate a stable % effort for all future years, if % effort will vary from year to year, enter manually.</t>
    </r>
    <r>
      <rPr>
        <u/>
        <sz val="11"/>
        <color theme="1"/>
        <rFont val="Calibri"/>
        <family val="2"/>
        <scheme val="minor"/>
      </rPr>
      <t xml:space="preserve"> If the project period is less than 6 years, delete effort in out years that are not within the project period.</t>
    </r>
  </si>
  <si>
    <r>
      <t xml:space="preserve">7.  </t>
    </r>
    <r>
      <rPr>
        <b/>
        <sz val="11"/>
        <color theme="1"/>
        <rFont val="Calibri"/>
        <family val="2"/>
        <scheme val="minor"/>
      </rPr>
      <t>Cal Months</t>
    </r>
    <r>
      <rPr>
        <sz val="11"/>
        <color theme="1"/>
        <rFont val="Calibri"/>
        <family val="2"/>
        <scheme val="minor"/>
      </rPr>
      <t>:  Leave blank, this field is auto-populated.</t>
    </r>
  </si>
  <si>
    <r>
      <t xml:space="preserve">8.  </t>
    </r>
    <r>
      <rPr>
        <b/>
        <sz val="11"/>
        <color theme="1"/>
        <rFont val="Calibri"/>
        <family val="2"/>
        <scheme val="minor"/>
      </rPr>
      <t>Requested Salary</t>
    </r>
    <r>
      <rPr>
        <sz val="11"/>
        <color theme="1"/>
        <rFont val="Calibri"/>
        <family val="2"/>
        <scheme val="minor"/>
      </rPr>
      <t>:  Leave blank, this field is auto-populated.</t>
    </r>
  </si>
  <si>
    <r>
      <t xml:space="preserve">9.  </t>
    </r>
    <r>
      <rPr>
        <b/>
        <sz val="11"/>
        <color theme="1"/>
        <rFont val="Calibri"/>
        <family val="2"/>
        <scheme val="minor"/>
      </rPr>
      <t>Fringe Benefits</t>
    </r>
    <r>
      <rPr>
        <sz val="11"/>
        <color theme="1"/>
        <rFont val="Calibri"/>
        <family val="2"/>
        <scheme val="minor"/>
      </rPr>
      <t xml:space="preserve">:  Leave blank. This field auto-calculates the fringe amount using the current federally negotiated fringe rate.  </t>
    </r>
  </si>
  <si>
    <r>
      <t xml:space="preserve">10.  </t>
    </r>
    <r>
      <rPr>
        <b/>
        <sz val="11"/>
        <color theme="1"/>
        <rFont val="Calibri"/>
        <family val="2"/>
        <scheme val="minor"/>
      </rPr>
      <t>Funds Requested</t>
    </r>
    <r>
      <rPr>
        <sz val="11"/>
        <color theme="1"/>
        <rFont val="Calibri"/>
        <family val="2"/>
        <scheme val="minor"/>
      </rPr>
      <t>:  Leave blank, this field is auto-populated.</t>
    </r>
  </si>
  <si>
    <t>Core/Component PI</t>
  </si>
  <si>
    <t>Associate Director</t>
  </si>
  <si>
    <t>Other, type in role</t>
  </si>
  <si>
    <t>Other, type role in field</t>
  </si>
  <si>
    <t>Core/Project PI</t>
  </si>
  <si>
    <t>Pilot Projects</t>
  </si>
  <si>
    <t>Pilot Project 1</t>
  </si>
  <si>
    <t>Pilot Project 2</t>
  </si>
  <si>
    <t>Pilot Project 3</t>
  </si>
  <si>
    <t>Pilot Matrix Max Scenario</t>
  </si>
  <si>
    <t>Pilot Matrix Minimum Scenario</t>
  </si>
  <si>
    <t>Westside Health Authority</t>
  </si>
  <si>
    <t>Core1</t>
  </si>
  <si>
    <t>Copy/paste component budget instructions from the FOA to this section.</t>
  </si>
  <si>
    <t>Core2</t>
  </si>
  <si>
    <t>Core3</t>
  </si>
  <si>
    <t>Core4</t>
  </si>
  <si>
    <t>Core5</t>
  </si>
  <si>
    <t>Core6</t>
  </si>
  <si>
    <t>Core7</t>
  </si>
  <si>
    <r>
      <t xml:space="preserve">5.  </t>
    </r>
    <r>
      <rPr>
        <b/>
        <sz val="11"/>
        <color theme="1"/>
        <rFont val="Calibri"/>
        <family val="2"/>
        <scheme val="minor"/>
      </rPr>
      <t>Base Salary</t>
    </r>
    <r>
      <rPr>
        <sz val="11"/>
        <color theme="1"/>
        <rFont val="Calibri"/>
        <family val="2"/>
        <scheme val="minor"/>
      </rPr>
      <t>: Enter the person's current institutional base salary. Base salary is typically calculated at RUMC on a 12-month FTE appointment. If the budget periiod is less than 12 months, prorate the base salary by the number of months in the budget period. If "Y" is selected for Annual Increase, the increased rate will autopopulate.  If "N" is selected the rate will remain flat in out years. The National Institutes of Health (NIH) FY2026 Executive Level II salary limitation is $228,000 effective January 11, 2026. For Institutional Base Salries above the cap above, budget at this rate.</t>
    </r>
  </si>
  <si>
    <r>
      <t>7. Subject reimbursement:</t>
    </r>
    <r>
      <rPr>
        <sz val="11"/>
        <color theme="1"/>
        <rFont val="Calibri"/>
        <family val="2"/>
        <scheme val="minor"/>
      </rPr>
      <t xml:space="preserve"> Include costs for reimbursement to research subjects as incentives for participation in the research study or reimbursement of travel costs to the research site. Studies paying participants are required to utilize the Advarra Participant Payment System (PPS). Studies utilizing Advarra PPS must include system-related fees in their budget. The PPS page of the RRP provides guidance on which fees are applicable to each type of study. Exemptions and exceptions to this requirement may be found on the PPS page of the RRP. Complete the PPS Exemption &amp; Exception Request Form to seek approval for alternative participant payment methods. See helpful links below for more information:</t>
    </r>
  </si>
  <si>
    <t>Participants Payment System (PPS( in the Rush Research Portal</t>
  </si>
  <si>
    <t>PPS Exemption and Exception Request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</si>
</sst>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mm/dd/yy"/>
    <numFmt numFmtId="166" formatCode="0.0%"/>
    <numFmt numFmtId="167" formatCode="_(&quot;$&quot;* #,##0_);_(&quot;$&quot;* \(#,##0\);_(&quot;$&quot;* &quot;-&quot;??_);_(@_)"/>
    <numFmt numFmtId="168" formatCode="[$-409]mmmm\ d\,\ yyyy;@"/>
    <numFmt numFmtId="169" formatCode="&quot;$&quot;#,##0.00"/>
    <numFmt numFmtId="170" formatCode="&quot;$&quot;#,##0"/>
  </numFmts>
  <fonts count="91"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indexed="21"/>
      <name val="Arial"/>
      <family val="2"/>
    </font>
    <font>
      <sz val="10"/>
      <color indexed="8"/>
      <name val="Arial"/>
      <family val="2"/>
    </font>
    <font>
      <b/>
      <sz val="10"/>
      <color indexed="18"/>
      <name val="Arial"/>
      <family val="2"/>
    </font>
    <font>
      <b/>
      <sz val="10"/>
      <color indexed="8"/>
      <name val="Arial"/>
      <family val="2"/>
    </font>
    <font>
      <i/>
      <sz val="10"/>
      <color indexed="8"/>
      <name val="Arial"/>
      <family val="2"/>
    </font>
    <font>
      <b/>
      <i/>
      <sz val="10"/>
      <color indexed="8"/>
      <name val="Arial"/>
      <family val="2"/>
    </font>
    <font>
      <b/>
      <sz val="10"/>
      <color theme="4"/>
      <name val="Arial"/>
      <family val="2"/>
    </font>
    <font>
      <sz val="8"/>
      <color indexed="8"/>
      <name val="Arial"/>
      <family val="2"/>
    </font>
    <font>
      <b/>
      <sz val="8"/>
      <color indexed="8"/>
      <name val="Arial"/>
      <family val="2"/>
    </font>
    <font>
      <b/>
      <sz val="10"/>
      <color indexed="54"/>
      <name val="Arial"/>
      <family val="2"/>
    </font>
    <font>
      <i/>
      <sz val="8"/>
      <name val="Arial"/>
      <family val="2"/>
    </font>
    <font>
      <sz val="10"/>
      <color indexed="10"/>
      <name val="Arial"/>
      <family val="2"/>
    </font>
    <font>
      <b/>
      <sz val="8"/>
      <name val="Arial"/>
      <family val="2"/>
    </font>
    <font>
      <b/>
      <sz val="10"/>
      <color indexed="10"/>
      <name val="Arial"/>
      <family val="2"/>
    </font>
    <font>
      <b/>
      <sz val="10"/>
      <color indexed="12"/>
      <name val="Arial"/>
      <family val="2"/>
    </font>
    <font>
      <sz val="10"/>
      <color indexed="12"/>
      <name val="Arial"/>
      <family val="2"/>
    </font>
    <font>
      <b/>
      <sz val="11"/>
      <color theme="0"/>
      <name val="Calibri"/>
      <family val="2"/>
      <scheme val="minor"/>
    </font>
    <font>
      <b/>
      <sz val="11"/>
      <color theme="1"/>
      <name val="Calibri"/>
      <family val="2"/>
      <scheme val="minor"/>
    </font>
    <font>
      <b/>
      <sz val="11"/>
      <color indexed="8"/>
      <name val="Calibri"/>
      <family val="2"/>
      <scheme val="minor"/>
    </font>
    <font>
      <b/>
      <sz val="11"/>
      <name val="Calibri"/>
      <family val="2"/>
      <scheme val="minor"/>
    </font>
    <font>
      <sz val="10"/>
      <color indexed="8"/>
      <name val="Calibri"/>
      <family val="2"/>
      <scheme val="minor"/>
    </font>
    <font>
      <b/>
      <sz val="10"/>
      <color indexed="8"/>
      <name val="Calibri"/>
      <family val="2"/>
      <scheme val="minor"/>
    </font>
    <font>
      <sz val="10"/>
      <name val="Calibri"/>
      <family val="2"/>
      <scheme val="minor"/>
    </font>
    <font>
      <b/>
      <sz val="10"/>
      <name val="Calibri"/>
      <family val="2"/>
      <scheme val="minor"/>
    </font>
    <font>
      <b/>
      <sz val="9"/>
      <name val="Calibri"/>
      <family val="2"/>
      <scheme val="minor"/>
    </font>
    <font>
      <b/>
      <sz val="11"/>
      <color theme="0"/>
      <name val="Arial Black"/>
      <family val="2"/>
    </font>
    <font>
      <b/>
      <sz val="10"/>
      <color theme="3" tint="-0.249977111117893"/>
      <name val="Arial Black"/>
      <family val="2"/>
    </font>
    <font>
      <b/>
      <sz val="9"/>
      <color theme="3" tint="-0.249977111117893"/>
      <name val="Arial"/>
      <family val="2"/>
    </font>
    <font>
      <b/>
      <sz val="10"/>
      <color indexed="8"/>
      <name val="Arial Black"/>
      <family val="2"/>
    </font>
    <font>
      <b/>
      <sz val="8"/>
      <color theme="3" tint="-0.249977111117893"/>
      <name val="Arial Black"/>
      <family val="2"/>
    </font>
    <font>
      <b/>
      <sz val="14"/>
      <color theme="0"/>
      <name val="Calibri"/>
      <family val="2"/>
      <scheme val="minor"/>
    </font>
    <font>
      <sz val="10"/>
      <color theme="1" tint="0.499984740745262"/>
      <name val="Arial"/>
      <family val="2"/>
    </font>
    <font>
      <b/>
      <sz val="10"/>
      <color theme="1" tint="0.499984740745262"/>
      <name val="Arial"/>
      <family val="2"/>
    </font>
    <font>
      <b/>
      <sz val="11"/>
      <color indexed="8"/>
      <name val="Arial"/>
      <family val="2"/>
    </font>
    <font>
      <sz val="10"/>
      <name val="Arial Black"/>
      <family val="2"/>
    </font>
    <font>
      <b/>
      <sz val="11"/>
      <name val="Arial"/>
      <family val="2"/>
    </font>
    <font>
      <b/>
      <sz val="10"/>
      <name val="Arial Black"/>
      <family val="2"/>
    </font>
    <font>
      <i/>
      <sz val="9"/>
      <name val="Arial"/>
      <family val="2"/>
    </font>
    <font>
      <b/>
      <sz val="10"/>
      <color theme="0"/>
      <name val="Arial Black"/>
      <family val="2"/>
    </font>
    <font>
      <i/>
      <sz val="11"/>
      <color theme="1"/>
      <name val="Calibri"/>
      <family val="2"/>
      <scheme val="minor"/>
    </font>
    <font>
      <b/>
      <sz val="16"/>
      <color rgb="FFC00000"/>
      <name val="Arial Black"/>
      <family val="2"/>
    </font>
    <font>
      <b/>
      <u/>
      <sz val="10"/>
      <name val="Arial"/>
      <family val="2"/>
    </font>
    <font>
      <u val="singleAccounting"/>
      <sz val="10"/>
      <name val="Arial"/>
      <family val="2"/>
    </font>
    <font>
      <b/>
      <sz val="10"/>
      <color theme="1"/>
      <name val="Arial"/>
      <family val="2"/>
    </font>
    <font>
      <b/>
      <u val="doubleAccounting"/>
      <sz val="10"/>
      <name val="Arial"/>
      <family val="2"/>
    </font>
    <font>
      <sz val="10"/>
      <color theme="1"/>
      <name val="Arial"/>
      <family val="2"/>
    </font>
    <font>
      <b/>
      <sz val="11"/>
      <color rgb="FFFF0000"/>
      <name val="Arial"/>
      <family val="2"/>
    </font>
    <font>
      <sz val="11"/>
      <name val="Calibri"/>
      <family val="2"/>
      <scheme val="minor"/>
    </font>
    <font>
      <b/>
      <u/>
      <sz val="10"/>
      <color theme="1"/>
      <name val="Arial"/>
      <family val="2"/>
    </font>
    <font>
      <b/>
      <u/>
      <sz val="11"/>
      <color theme="1"/>
      <name val="Calibri"/>
      <family val="2"/>
      <scheme val="minor"/>
    </font>
    <font>
      <u/>
      <sz val="10"/>
      <color theme="1"/>
      <name val="Arial"/>
      <family val="2"/>
    </font>
    <font>
      <u/>
      <sz val="10"/>
      <name val="Arial"/>
      <family val="2"/>
    </font>
    <font>
      <sz val="10"/>
      <color rgb="FF1F1F1F"/>
      <name val="Arial"/>
      <family val="2"/>
    </font>
    <font>
      <b/>
      <u val="singleAccounting"/>
      <sz val="10"/>
      <name val="Arial"/>
      <family val="2"/>
    </font>
    <font>
      <u val="singleAccounting"/>
      <sz val="10"/>
      <color theme="1"/>
      <name val="Arial"/>
      <family val="2"/>
    </font>
    <font>
      <b/>
      <u val="singleAccounting"/>
      <sz val="10"/>
      <color theme="1"/>
      <name val="Arial"/>
      <family val="2"/>
    </font>
    <font>
      <b/>
      <u val="doubleAccounting"/>
      <sz val="10"/>
      <color theme="1"/>
      <name val="Arial"/>
      <family val="2"/>
    </font>
    <font>
      <sz val="11"/>
      <color indexed="8"/>
      <name val="Calibri"/>
      <family val="2"/>
      <scheme val="minor"/>
    </font>
    <font>
      <sz val="11"/>
      <color rgb="FF333333"/>
      <name val="Arial"/>
      <family val="2"/>
    </font>
    <font>
      <b/>
      <u/>
      <sz val="11"/>
      <color indexed="8"/>
      <name val="Arial"/>
      <family val="2"/>
    </font>
    <font>
      <sz val="11"/>
      <color theme="1"/>
      <name val="Calibri"/>
      <family val="2"/>
    </font>
    <font>
      <b/>
      <sz val="8"/>
      <color rgb="FF000000"/>
      <name val="Calibri"/>
      <family val="2"/>
      <scheme val="minor"/>
    </font>
    <font>
      <sz val="8"/>
      <color rgb="FF000000"/>
      <name val="Calibri"/>
      <family val="2"/>
      <scheme val="minor"/>
    </font>
    <font>
      <u/>
      <sz val="11"/>
      <color theme="10"/>
      <name val="Calibri"/>
      <family val="2"/>
      <scheme val="minor"/>
    </font>
    <font>
      <b/>
      <sz val="12"/>
      <color theme="1"/>
      <name val="Calibri"/>
      <family val="2"/>
      <scheme val="minor"/>
    </font>
    <font>
      <sz val="10"/>
      <color theme="0"/>
      <name val="Arial Black"/>
      <family val="2"/>
    </font>
    <font>
      <u/>
      <sz val="11"/>
      <color theme="1"/>
      <name val="Calibri"/>
      <family val="2"/>
      <scheme val="minor"/>
    </font>
    <font>
      <b/>
      <sz val="10"/>
      <color theme="0"/>
      <name val="Calibri"/>
      <family val="2"/>
    </font>
    <font>
      <sz val="10"/>
      <color theme="1"/>
      <name val="Calibri"/>
      <family val="2"/>
      <scheme val="minor"/>
    </font>
    <font>
      <b/>
      <sz val="10"/>
      <color theme="1"/>
      <name val="Calibri"/>
      <family val="2"/>
      <scheme val="minor"/>
    </font>
    <font>
      <b/>
      <sz val="11"/>
      <color rgb="FFFF0000"/>
      <name val="Calibri"/>
      <family val="2"/>
      <scheme val="minor"/>
    </font>
    <font>
      <b/>
      <sz val="16"/>
      <color theme="1"/>
      <name val="Calibri"/>
      <family val="2"/>
      <scheme val="minor"/>
    </font>
    <font>
      <i/>
      <sz val="10"/>
      <color theme="1"/>
      <name val="Calibri"/>
      <family val="2"/>
      <scheme val="minor"/>
    </font>
    <font>
      <sz val="9"/>
      <color theme="1"/>
      <name val="Calibri"/>
      <family val="2"/>
      <scheme val="minor"/>
    </font>
    <font>
      <b/>
      <i/>
      <sz val="11"/>
      <color theme="1"/>
      <name val="Calibri"/>
      <family val="2"/>
      <scheme val="minor"/>
    </font>
    <font>
      <sz val="9"/>
      <name val="Arial"/>
      <family val="2"/>
    </font>
    <font>
      <b/>
      <sz val="14"/>
      <color indexed="20"/>
      <name val="Arial"/>
      <family val="2"/>
    </font>
    <font>
      <sz val="9"/>
      <color indexed="20"/>
      <name val="Arial"/>
      <family val="2"/>
    </font>
    <font>
      <b/>
      <sz val="9"/>
      <color indexed="10"/>
      <name val="Arial"/>
      <family val="2"/>
    </font>
    <font>
      <b/>
      <sz val="9"/>
      <color theme="0"/>
      <name val="Arial"/>
      <family val="2"/>
    </font>
    <font>
      <b/>
      <u/>
      <sz val="9"/>
      <color theme="0"/>
      <name val="Arial"/>
      <family val="2"/>
    </font>
    <font>
      <u/>
      <sz val="9"/>
      <name val="Arial"/>
      <family val="2"/>
    </font>
    <font>
      <b/>
      <sz val="9"/>
      <name val="Arial"/>
      <family val="2"/>
    </font>
    <font>
      <sz val="9"/>
      <name val="Calibri"/>
      <family val="2"/>
      <scheme val="minor"/>
    </font>
    <font>
      <sz val="9"/>
      <name val="Times New Roman"/>
      <family val="1"/>
    </font>
    <font>
      <b/>
      <sz val="11"/>
      <color rgb="FF333333"/>
      <name val="Arial"/>
      <family val="2"/>
    </font>
    <font>
      <sz val="8"/>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8" tint="-0.499984740745262"/>
        <bgColor indexed="64"/>
      </patternFill>
    </fill>
    <fill>
      <gradientFill degree="90">
        <stop position="0">
          <color theme="0"/>
        </stop>
        <stop position="1">
          <color theme="0" tint="-0.49803155613879818"/>
        </stop>
      </gradientFill>
    </fill>
    <fill>
      <patternFill patternType="gray125">
        <bgColor theme="0" tint="-0.14996795556505021"/>
      </patternFill>
    </fill>
    <fill>
      <patternFill patternType="solid">
        <fgColor theme="4" tint="0.79998168889431442"/>
        <bgColor indexed="64"/>
      </patternFill>
    </fill>
    <fill>
      <patternFill patternType="gray0625">
        <fgColor theme="0" tint="-0.499984740745262"/>
        <bgColor indexed="65"/>
      </patternFill>
    </fill>
    <fill>
      <patternFill patternType="solid">
        <fgColor theme="0"/>
        <bgColor auto="1"/>
      </patternFill>
    </fill>
    <fill>
      <patternFill patternType="gray0625">
        <fgColor theme="3" tint="0.39994506668294322"/>
        <bgColor indexed="65"/>
      </patternFill>
    </fill>
    <fill>
      <patternFill patternType="gray0625">
        <fgColor rgb="FF0070C0"/>
        <bgColor auto="1"/>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gray0625">
        <bgColor theme="2"/>
      </patternFill>
    </fill>
    <fill>
      <patternFill patternType="gray0625"/>
    </fill>
    <fill>
      <patternFill patternType="solid">
        <fgColor rgb="FF002060"/>
        <bgColor indexed="64"/>
      </patternFill>
    </fill>
    <fill>
      <patternFill patternType="solid">
        <fgColor theme="9" tint="0.59999389629810485"/>
        <bgColor indexed="64"/>
      </patternFill>
    </fill>
    <fill>
      <patternFill patternType="solid">
        <fgColor theme="9" tint="-0.2499465926084170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8" tint="-0.249977111117893"/>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dashed">
        <color theme="3" tint="-0.24994659260841701"/>
      </left>
      <right style="thin">
        <color indexed="64"/>
      </right>
      <top style="dashed">
        <color theme="3" tint="-0.24994659260841701"/>
      </top>
      <bottom style="dashed">
        <color theme="3" tint="-0.24994659260841701"/>
      </bottom>
      <diagonal/>
    </border>
    <border>
      <left style="thin">
        <color indexed="64"/>
      </left>
      <right style="dashed">
        <color theme="3" tint="-0.24994659260841701"/>
      </right>
      <top style="dashed">
        <color theme="3" tint="-0.24994659260841701"/>
      </top>
      <bottom style="dashed">
        <color theme="3" tint="-0.24994659260841701"/>
      </bottom>
      <diagonal/>
    </border>
    <border>
      <left style="medium">
        <color indexed="64"/>
      </left>
      <right style="medium">
        <color indexed="64"/>
      </right>
      <top style="medium">
        <color indexed="64"/>
      </top>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medium">
        <color indexed="64"/>
      </left>
      <right style="thin">
        <color theme="0" tint="-0.34998626667073579"/>
      </right>
      <top style="thin">
        <color indexed="64"/>
      </top>
      <bottom style="thin">
        <color indexed="64"/>
      </bottom>
      <diagonal/>
    </border>
    <border>
      <left style="medium">
        <color indexed="64"/>
      </left>
      <right/>
      <top style="thin">
        <color indexed="64"/>
      </top>
      <bottom style="double">
        <color indexed="64"/>
      </bottom>
      <diagonal/>
    </border>
    <border>
      <left style="thin">
        <color theme="0" tint="-0.34998626667073579"/>
      </left>
      <right style="thin">
        <color theme="0" tint="-0.34998626667073579"/>
      </right>
      <top style="thin">
        <color indexed="64"/>
      </top>
      <bottom style="double">
        <color indexed="64"/>
      </bottom>
      <diagonal/>
    </border>
    <border>
      <left style="thin">
        <color theme="0" tint="-0.34998626667073579"/>
      </left>
      <right/>
      <top style="thin">
        <color indexed="64"/>
      </top>
      <bottom style="double">
        <color indexed="64"/>
      </bottom>
      <diagonal/>
    </border>
    <border>
      <left style="thin">
        <color theme="0" tint="-0.34998626667073579"/>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ashed">
        <color auto="1"/>
      </left>
      <right style="dashed">
        <color auto="1"/>
      </right>
      <top style="dashed">
        <color auto="1"/>
      </top>
      <bottom style="dashed">
        <color auto="1"/>
      </bottom>
      <diagonal/>
    </border>
    <border>
      <left style="medium">
        <color indexed="64"/>
      </left>
      <right/>
      <top/>
      <bottom style="dashed">
        <color indexed="64"/>
      </bottom>
      <diagonal/>
    </border>
    <border>
      <left/>
      <right/>
      <top/>
      <bottom style="dashed">
        <color auto="1"/>
      </bottom>
      <diagonal/>
    </border>
    <border>
      <left/>
      <right style="thin">
        <color indexed="64"/>
      </right>
      <top/>
      <bottom style="dashed">
        <color indexed="64"/>
      </bottom>
      <diagonal/>
    </border>
    <border>
      <left style="thin">
        <color indexed="64"/>
      </left>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style="hair">
        <color indexed="64"/>
      </left>
      <right/>
      <top style="hair">
        <color indexed="64"/>
      </top>
      <bottom/>
      <diagonal/>
    </border>
    <border>
      <left style="thin">
        <color indexed="64"/>
      </left>
      <right/>
      <top style="hair">
        <color auto="1"/>
      </top>
      <bottom/>
      <diagonal/>
    </border>
    <border>
      <left style="thin">
        <color indexed="64"/>
      </left>
      <right style="hair">
        <color indexed="64"/>
      </right>
      <top style="hair">
        <color auto="1"/>
      </top>
      <bottom/>
      <diagonal/>
    </border>
    <border>
      <left style="hair">
        <color indexed="64"/>
      </left>
      <right style="thin">
        <color indexed="64"/>
      </right>
      <top style="hair">
        <color indexed="64"/>
      </top>
      <bottom/>
      <diagonal/>
    </border>
    <border>
      <left/>
      <right/>
      <top style="hair">
        <color auto="1"/>
      </top>
      <bottom/>
      <diagonal/>
    </border>
    <border>
      <left style="hair">
        <color indexed="64"/>
      </left>
      <right style="medium">
        <color indexed="64"/>
      </right>
      <top style="hair">
        <color auto="1"/>
      </top>
      <bottom/>
      <diagonal/>
    </border>
    <border>
      <left style="hair">
        <color indexed="64"/>
      </left>
      <right/>
      <top style="hair">
        <color auto="1"/>
      </top>
      <bottom style="hair">
        <color auto="1"/>
      </bottom>
      <diagonal/>
    </border>
    <border>
      <left style="thin">
        <color indexed="64"/>
      </left>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hair">
        <color indexed="64"/>
      </left>
      <right/>
      <top/>
      <bottom style="hair">
        <color indexed="64"/>
      </bottom>
      <diagonal/>
    </border>
    <border>
      <left style="thin">
        <color indexed="64"/>
      </left>
      <right/>
      <top/>
      <bottom style="hair">
        <color auto="1"/>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right/>
      <top/>
      <bottom style="hair">
        <color auto="1"/>
      </bottom>
      <diagonal/>
    </border>
    <border>
      <left style="hair">
        <color indexed="64"/>
      </left>
      <right style="medium">
        <color indexed="64"/>
      </right>
      <top/>
      <bottom style="hair">
        <color auto="1"/>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medium">
        <color indexed="64"/>
      </left>
      <right/>
      <top style="hair">
        <color auto="1"/>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dashed">
        <color auto="1"/>
      </right>
      <top style="thin">
        <color indexed="64"/>
      </top>
      <bottom/>
      <diagonal/>
    </border>
    <border>
      <left style="dashed">
        <color auto="1"/>
      </left>
      <right/>
      <top/>
      <bottom/>
      <diagonal/>
    </border>
    <border>
      <left style="dashed">
        <color auto="1"/>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auto="1"/>
      </right>
      <top style="dashed">
        <color indexed="64"/>
      </top>
      <bottom style="dashed">
        <color indexed="64"/>
      </bottom>
      <diagonal/>
    </border>
    <border>
      <left style="dashed">
        <color auto="1"/>
      </left>
      <right/>
      <top style="dashed">
        <color indexed="64"/>
      </top>
      <bottom style="dashed">
        <color indexed="64"/>
      </bottom>
      <diagonal/>
    </border>
    <border>
      <left style="thin">
        <color indexed="64"/>
      </left>
      <right/>
      <top style="dashed">
        <color indexed="64"/>
      </top>
      <bottom style="dashed">
        <color indexed="64"/>
      </bottom>
      <diagonal/>
    </border>
    <border>
      <left style="dashed">
        <color auto="1"/>
      </left>
      <right style="thin">
        <color indexed="64"/>
      </right>
      <top style="dashed">
        <color indexed="64"/>
      </top>
      <bottom style="dashed">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auto="1"/>
      </left>
      <right/>
      <top style="dashed">
        <color auto="1"/>
      </top>
      <bottom/>
      <diagonal/>
    </border>
    <border>
      <left style="dashed">
        <color auto="1"/>
      </left>
      <right style="dashed">
        <color auto="1"/>
      </right>
      <top style="dashed">
        <color auto="1"/>
      </top>
      <bottom/>
      <diagonal/>
    </border>
    <border>
      <left style="dashed">
        <color auto="1"/>
      </left>
      <right/>
      <top/>
      <bottom style="dashed">
        <color auto="1"/>
      </bottom>
      <diagonal/>
    </border>
    <border>
      <left style="thin">
        <color indexed="64"/>
      </left>
      <right style="thin">
        <color indexed="64"/>
      </right>
      <top/>
      <bottom style="dashed">
        <color indexed="64"/>
      </bottom>
      <diagonal/>
    </border>
    <border>
      <left style="dashed">
        <color indexed="64"/>
      </left>
      <right style="dashed">
        <color indexed="64"/>
      </right>
      <top/>
      <bottom style="dashed">
        <color auto="1"/>
      </bottom>
      <diagonal/>
    </border>
    <border>
      <left/>
      <right style="thin">
        <color indexed="64"/>
      </right>
      <top style="dashed">
        <color indexed="64"/>
      </top>
      <bottom style="dashed">
        <color indexed="64"/>
      </bottom>
      <diagonal/>
    </border>
    <border>
      <left style="medium">
        <color indexed="64"/>
      </left>
      <right style="dashed">
        <color auto="1"/>
      </right>
      <top/>
      <bottom/>
      <diagonal/>
    </border>
    <border>
      <left style="dashed">
        <color indexed="64"/>
      </left>
      <right style="dashed">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auto="1"/>
      </left>
      <right style="medium">
        <color indexed="64"/>
      </right>
      <top/>
      <bottom/>
      <diagonal/>
    </border>
    <border>
      <left style="medium">
        <color indexed="64"/>
      </left>
      <right/>
      <top style="dashed">
        <color indexed="64"/>
      </top>
      <bottom style="dashed">
        <color indexed="64"/>
      </bottom>
      <diagonal/>
    </border>
    <border>
      <left style="dashed">
        <color auto="1"/>
      </left>
      <right style="medium">
        <color indexed="64"/>
      </right>
      <top style="dashed">
        <color indexed="64"/>
      </top>
      <bottom style="dashed">
        <color indexed="64"/>
      </bottom>
      <diagonal/>
    </border>
    <border>
      <left style="thin">
        <color indexed="64"/>
      </left>
      <right/>
      <top style="dashed">
        <color indexed="64"/>
      </top>
      <bottom style="thin">
        <color indexed="64"/>
      </bottom>
      <diagonal/>
    </border>
    <border>
      <left style="dashed">
        <color indexed="64"/>
      </left>
      <right style="medium">
        <color indexed="64"/>
      </right>
      <top/>
      <bottom style="medium">
        <color indexed="64"/>
      </bottom>
      <diagonal/>
    </border>
    <border>
      <left/>
      <right/>
      <top style="dashed">
        <color auto="1"/>
      </top>
      <bottom style="thin">
        <color indexed="64"/>
      </bottom>
      <diagonal/>
    </border>
    <border>
      <left style="thin">
        <color indexed="64"/>
      </left>
      <right style="thin">
        <color indexed="64"/>
      </right>
      <top style="dashed">
        <color auto="1"/>
      </top>
      <bottom style="thin">
        <color indexed="64"/>
      </bottom>
      <diagonal/>
    </border>
    <border>
      <left style="thin">
        <color indexed="64"/>
      </left>
      <right style="dashed">
        <color auto="1"/>
      </right>
      <top style="dashed">
        <color auto="1"/>
      </top>
      <bottom style="thin">
        <color indexed="64"/>
      </bottom>
      <diagonal/>
    </border>
    <border>
      <left style="dashed">
        <color auto="1"/>
      </left>
      <right/>
      <top style="dashed">
        <color auto="1"/>
      </top>
      <bottom style="thin">
        <color indexed="64"/>
      </bottom>
      <diagonal/>
    </border>
    <border>
      <left style="dashed">
        <color auto="1"/>
      </left>
      <right style="thin">
        <color indexed="64"/>
      </right>
      <top style="dashed">
        <color auto="1"/>
      </top>
      <bottom style="thin">
        <color indexed="64"/>
      </bottom>
      <diagonal/>
    </border>
  </borders>
  <cellStyleXfs count="7">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0" fontId="67" fillId="0" borderId="0" applyNumberFormat="0" applyFill="0" applyBorder="0" applyAlignment="0" applyProtection="0"/>
  </cellStyleXfs>
  <cellXfs count="936">
    <xf numFmtId="0" fontId="0" fillId="0" borderId="0" xfId="0"/>
    <xf numFmtId="0" fontId="5" fillId="0" borderId="0" xfId="1" applyFont="1"/>
    <xf numFmtId="0" fontId="2" fillId="2" borderId="5" xfId="1" applyFill="1" applyBorder="1"/>
    <xf numFmtId="0" fontId="7" fillId="2" borderId="5" xfId="1" applyFont="1" applyFill="1" applyBorder="1"/>
    <xf numFmtId="0" fontId="7" fillId="2" borderId="6" xfId="1" applyFont="1" applyFill="1" applyBorder="1"/>
    <xf numFmtId="0" fontId="2" fillId="2" borderId="6" xfId="1" applyFill="1" applyBorder="1"/>
    <xf numFmtId="0" fontId="3" fillId="2" borderId="7" xfId="1" applyFont="1" applyFill="1" applyBorder="1" applyAlignment="1">
      <alignment horizontal="center"/>
    </xf>
    <xf numFmtId="0" fontId="11" fillId="0" borderId="9" xfId="1" applyFont="1" applyBorder="1" applyAlignment="1">
      <alignment horizontal="center" wrapText="1"/>
    </xf>
    <xf numFmtId="0" fontId="7" fillId="0" borderId="12" xfId="1" applyFont="1" applyBorder="1" applyAlignment="1">
      <alignment horizontal="center"/>
    </xf>
    <xf numFmtId="164" fontId="2" fillId="0" borderId="1" xfId="4" applyNumberFormat="1" applyFont="1" applyFill="1" applyBorder="1" applyAlignment="1">
      <alignment horizontal="center"/>
    </xf>
    <xf numFmtId="164" fontId="3" fillId="0" borderId="1" xfId="1" applyNumberFormat="1" applyFont="1" applyBorder="1" applyAlignment="1">
      <alignment horizontal="right"/>
    </xf>
    <xf numFmtId="0" fontId="15" fillId="0" borderId="0" xfId="1" applyFont="1"/>
    <xf numFmtId="0" fontId="2" fillId="0" borderId="0" xfId="1"/>
    <xf numFmtId="0" fontId="19" fillId="0" borderId="0" xfId="1" applyFont="1"/>
    <xf numFmtId="0" fontId="6" fillId="3" borderId="0" xfId="1" applyFont="1" applyFill="1" applyAlignment="1">
      <alignment horizontal="left"/>
    </xf>
    <xf numFmtId="167" fontId="5" fillId="3" borderId="0" xfId="3" quotePrefix="1" applyNumberFormat="1" applyFont="1" applyFill="1" applyBorder="1" applyAlignment="1" applyProtection="1">
      <alignment horizontal="left"/>
      <protection locked="0"/>
    </xf>
    <xf numFmtId="167" fontId="7" fillId="3" borderId="0" xfId="3" quotePrefix="1" applyNumberFormat="1" applyFont="1" applyFill="1" applyBorder="1" applyAlignment="1" applyProtection="1">
      <alignment horizontal="left"/>
      <protection locked="0"/>
    </xf>
    <xf numFmtId="0" fontId="5" fillId="3" borderId="0" xfId="1" applyFont="1" applyFill="1"/>
    <xf numFmtId="0" fontId="8" fillId="3" borderId="0" xfId="1" applyFont="1" applyFill="1" applyAlignment="1">
      <alignment horizontal="center"/>
    </xf>
    <xf numFmtId="0" fontId="9" fillId="3" borderId="0" xfId="1" applyFont="1" applyFill="1" applyAlignment="1">
      <alignment horizontal="center"/>
    </xf>
    <xf numFmtId="14" fontId="26" fillId="3" borderId="0" xfId="1" applyNumberFormat="1" applyFont="1" applyFill="1" applyAlignment="1" applyProtection="1">
      <alignment horizontal="center"/>
      <protection locked="0"/>
    </xf>
    <xf numFmtId="43" fontId="5" fillId="3" borderId="0" xfId="1" applyNumberFormat="1" applyFont="1" applyFill="1"/>
    <xf numFmtId="0" fontId="27" fillId="0" borderId="1" xfId="1" applyFont="1" applyBorder="1" applyAlignment="1">
      <alignment horizontal="center"/>
    </xf>
    <xf numFmtId="0" fontId="27" fillId="3" borderId="0" xfId="1" applyFont="1" applyFill="1" applyAlignment="1">
      <alignment horizontal="center"/>
    </xf>
    <xf numFmtId="0" fontId="7" fillId="3" borderId="0" xfId="1" applyFont="1" applyFill="1" applyAlignment="1">
      <alignment horizontal="right"/>
    </xf>
    <xf numFmtId="0" fontId="5" fillId="3" borderId="0" xfId="1" applyFont="1" applyFill="1" applyAlignment="1">
      <alignment horizontal="center"/>
    </xf>
    <xf numFmtId="0" fontId="26" fillId="3" borderId="0" xfId="1" applyFont="1" applyFill="1" applyAlignment="1">
      <alignment horizontal="center"/>
    </xf>
    <xf numFmtId="0" fontId="26" fillId="0" borderId="0" xfId="1" applyFont="1" applyAlignment="1" applyProtection="1">
      <alignment horizontal="center"/>
      <protection locked="0"/>
    </xf>
    <xf numFmtId="0" fontId="2" fillId="3" borderId="0" xfId="1" applyFill="1"/>
    <xf numFmtId="9" fontId="7" fillId="3" borderId="0" xfId="2" quotePrefix="1" applyFont="1" applyFill="1" applyBorder="1" applyAlignment="1" applyProtection="1">
      <alignment horizontal="center"/>
      <protection locked="0"/>
    </xf>
    <xf numFmtId="165" fontId="2" fillId="3" borderId="0" xfId="1" applyNumberFormat="1" applyFill="1" applyAlignment="1" applyProtection="1">
      <alignment horizontal="center"/>
      <protection locked="0"/>
    </xf>
    <xf numFmtId="0" fontId="5" fillId="0" borderId="0" xfId="1" applyFont="1" applyProtection="1">
      <protection locked="0"/>
    </xf>
    <xf numFmtId="0" fontId="2" fillId="3" borderId="0" xfId="1" applyFill="1" applyAlignment="1" applyProtection="1">
      <alignment horizontal="center"/>
      <protection locked="0"/>
    </xf>
    <xf numFmtId="0" fontId="7" fillId="3" borderId="0" xfId="1" applyFont="1" applyFill="1" applyAlignment="1">
      <alignment horizontal="center"/>
    </xf>
    <xf numFmtId="0" fontId="7" fillId="3" borderId="0" xfId="1" applyFont="1" applyFill="1"/>
    <xf numFmtId="0" fontId="30" fillId="8" borderId="4" xfId="1" applyFont="1" applyFill="1" applyBorder="1"/>
    <xf numFmtId="0" fontId="3" fillId="8" borderId="5" xfId="1" applyFont="1" applyFill="1" applyBorder="1"/>
    <xf numFmtId="0" fontId="2" fillId="8" borderId="6" xfId="1" applyFill="1" applyBorder="1"/>
    <xf numFmtId="165" fontId="31" fillId="3" borderId="5" xfId="1" applyNumberFormat="1" applyFont="1" applyFill="1" applyBorder="1" applyAlignment="1">
      <alignment horizontal="center"/>
    </xf>
    <xf numFmtId="0" fontId="3" fillId="2" borderId="4" xfId="1" applyFont="1" applyFill="1" applyBorder="1"/>
    <xf numFmtId="0" fontId="12" fillId="0" borderId="27"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44" xfId="1" applyFont="1" applyBorder="1" applyAlignment="1">
      <alignment horizontal="center" vertical="center" wrapText="1"/>
    </xf>
    <xf numFmtId="0" fontId="12" fillId="0" borderId="45" xfId="1" applyFont="1" applyBorder="1" applyAlignment="1">
      <alignment horizontal="center" vertical="center" wrapText="1"/>
    </xf>
    <xf numFmtId="0" fontId="11" fillId="0" borderId="39" xfId="1" applyFont="1" applyBorder="1" applyAlignment="1">
      <alignment horizontal="center" wrapText="1"/>
    </xf>
    <xf numFmtId="0" fontId="11" fillId="0" borderId="10" xfId="1" applyFont="1" applyBorder="1" applyAlignment="1">
      <alignment horizontal="center" wrapText="1"/>
    </xf>
    <xf numFmtId="0" fontId="11" fillId="2" borderId="11" xfId="1" applyFont="1" applyFill="1" applyBorder="1" applyAlignment="1">
      <alignment horizontal="center" wrapText="1"/>
    </xf>
    <xf numFmtId="0" fontId="7" fillId="0" borderId="16" xfId="1" applyFont="1" applyBorder="1" applyAlignment="1">
      <alignment horizontal="center"/>
    </xf>
    <xf numFmtId="9" fontId="5" fillId="3" borderId="0" xfId="5" applyFont="1" applyFill="1" applyBorder="1" applyAlignment="1" applyProtection="1">
      <alignment horizontal="center"/>
      <protection locked="0"/>
    </xf>
    <xf numFmtId="166" fontId="0" fillId="5" borderId="0" xfId="2" applyNumberFormat="1" applyFont="1" applyFill="1" applyBorder="1" applyAlignment="1" applyProtection="1">
      <alignment horizontal="center"/>
      <protection locked="0"/>
    </xf>
    <xf numFmtId="164" fontId="2" fillId="0" borderId="3" xfId="4" applyNumberFormat="1" applyFont="1" applyFill="1" applyBorder="1" applyAlignment="1">
      <alignment horizontal="right"/>
    </xf>
    <xf numFmtId="166" fontId="5" fillId="3" borderId="0" xfId="1" applyNumberFormat="1" applyFont="1" applyFill="1" applyProtection="1">
      <protection locked="0"/>
    </xf>
    <xf numFmtId="0" fontId="2" fillId="5" borderId="50" xfId="1" applyFill="1" applyBorder="1" applyProtection="1">
      <protection locked="0"/>
    </xf>
    <xf numFmtId="0" fontId="2" fillId="5" borderId="52" xfId="1" applyFill="1" applyBorder="1" applyProtection="1">
      <protection locked="0"/>
    </xf>
    <xf numFmtId="0" fontId="2" fillId="5" borderId="53" xfId="1" applyFill="1" applyBorder="1" applyAlignment="1" applyProtection="1">
      <alignment horizontal="center"/>
      <protection locked="0"/>
    </xf>
    <xf numFmtId="164" fontId="2" fillId="5" borderId="54" xfId="4" applyNumberFormat="1" applyFont="1" applyFill="1" applyBorder="1" applyAlignment="1" applyProtection="1">
      <alignment horizontal="center"/>
      <protection locked="0"/>
    </xf>
    <xf numFmtId="166" fontId="0" fillId="5" borderId="55" xfId="2" applyNumberFormat="1" applyFont="1" applyFill="1" applyBorder="1" applyAlignment="1" applyProtection="1">
      <alignment horizontal="center"/>
      <protection locked="0"/>
    </xf>
    <xf numFmtId="2" fontId="5" fillId="0" borderId="55" xfId="2" applyNumberFormat="1" applyFont="1" applyFill="1" applyBorder="1" applyAlignment="1" applyProtection="1">
      <alignment horizontal="center"/>
      <protection locked="0"/>
    </xf>
    <xf numFmtId="164" fontId="2" fillId="0" borderId="55" xfId="4" applyNumberFormat="1" applyFont="1" applyFill="1" applyBorder="1" applyAlignment="1">
      <alignment horizontal="center"/>
    </xf>
    <xf numFmtId="164" fontId="2" fillId="2" borderId="56" xfId="4" applyNumberFormat="1" applyFont="1" applyFill="1" applyBorder="1" applyAlignment="1">
      <alignment horizontal="center"/>
    </xf>
    <xf numFmtId="164" fontId="2" fillId="0" borderId="55" xfId="4" applyNumberFormat="1" applyFont="1" applyFill="1" applyBorder="1" applyAlignment="1">
      <alignment horizontal="right"/>
    </xf>
    <xf numFmtId="164" fontId="2" fillId="2" borderId="62" xfId="1" applyNumberFormat="1" applyFill="1" applyBorder="1" applyAlignment="1">
      <alignment horizontal="right"/>
    </xf>
    <xf numFmtId="164" fontId="7" fillId="0" borderId="7" xfId="4" applyNumberFormat="1" applyFont="1" applyFill="1" applyBorder="1" applyAlignment="1">
      <alignment horizontal="center"/>
    </xf>
    <xf numFmtId="164" fontId="5" fillId="2" borderId="62" xfId="4" applyNumberFormat="1" applyFont="1" applyFill="1" applyBorder="1" applyAlignment="1">
      <alignment horizontal="center"/>
    </xf>
    <xf numFmtId="164" fontId="2" fillId="2" borderId="26" xfId="1" applyNumberFormat="1" applyFill="1" applyBorder="1" applyAlignment="1">
      <alignment horizontal="right"/>
    </xf>
    <xf numFmtId="164" fontId="3" fillId="0" borderId="4" xfId="4" applyNumberFormat="1" applyFont="1" applyFill="1" applyBorder="1" applyAlignment="1">
      <alignment horizontal="center"/>
    </xf>
    <xf numFmtId="164" fontId="3" fillId="2" borderId="58" xfId="4" applyNumberFormat="1" applyFont="1" applyFill="1" applyBorder="1" applyAlignment="1">
      <alignment horizontal="center"/>
    </xf>
    <xf numFmtId="0" fontId="29" fillId="3" borderId="16" xfId="1" applyFont="1" applyFill="1" applyBorder="1" applyAlignment="1">
      <alignment horizontal="center" vertical="center" textRotation="90"/>
    </xf>
    <xf numFmtId="0" fontId="3" fillId="3" borderId="0" xfId="1" applyFont="1" applyFill="1" applyAlignment="1">
      <alignment horizontal="right"/>
    </xf>
    <xf numFmtId="164" fontId="2" fillId="3" borderId="0" xfId="1" applyNumberFormat="1" applyFill="1" applyAlignment="1">
      <alignment horizontal="right"/>
    </xf>
    <xf numFmtId="164" fontId="7" fillId="3" borderId="0" xfId="4" applyNumberFormat="1" applyFont="1" applyFill="1" applyBorder="1" applyAlignment="1">
      <alignment horizontal="center"/>
    </xf>
    <xf numFmtId="164" fontId="5" fillId="3" borderId="0" xfId="4" applyNumberFormat="1" applyFont="1" applyFill="1" applyBorder="1" applyAlignment="1">
      <alignment horizontal="center"/>
    </xf>
    <xf numFmtId="164" fontId="3" fillId="3" borderId="0" xfId="4" applyNumberFormat="1" applyFont="1" applyFill="1" applyBorder="1" applyAlignment="1">
      <alignment horizontal="center"/>
    </xf>
    <xf numFmtId="0" fontId="4" fillId="8" borderId="5" xfId="1" applyFont="1" applyFill="1" applyBorder="1" applyAlignment="1">
      <alignment horizontal="left"/>
    </xf>
    <xf numFmtId="0" fontId="4" fillId="8" borderId="6" xfId="1" applyFont="1" applyFill="1" applyBorder="1" applyAlignment="1">
      <alignment horizontal="left"/>
    </xf>
    <xf numFmtId="0" fontId="4" fillId="8" borderId="4" xfId="1" applyFont="1" applyFill="1" applyBorder="1" applyAlignment="1">
      <alignment horizontal="left"/>
    </xf>
    <xf numFmtId="164" fontId="3" fillId="8" borderId="4" xfId="4" applyNumberFormat="1" applyFont="1" applyFill="1" applyBorder="1" applyAlignment="1">
      <alignment horizontal="center"/>
    </xf>
    <xf numFmtId="0" fontId="5" fillId="3" borderId="0" xfId="1" applyFont="1" applyFill="1" applyProtection="1">
      <protection locked="0"/>
    </xf>
    <xf numFmtId="164" fontId="5" fillId="5" borderId="18" xfId="4" applyNumberFormat="1" applyFont="1" applyFill="1" applyBorder="1" applyAlignment="1" applyProtection="1">
      <alignment horizontal="center"/>
      <protection locked="0"/>
    </xf>
    <xf numFmtId="164" fontId="3" fillId="3" borderId="58" xfId="4" applyNumberFormat="1" applyFont="1" applyFill="1" applyBorder="1" applyAlignment="1">
      <alignment horizontal="center"/>
    </xf>
    <xf numFmtId="0" fontId="5" fillId="3" borderId="32" xfId="1" applyFont="1" applyFill="1" applyBorder="1" applyProtection="1">
      <protection locked="0"/>
    </xf>
    <xf numFmtId="0" fontId="13" fillId="3" borderId="32" xfId="1" applyFont="1" applyFill="1" applyBorder="1" applyAlignment="1" applyProtection="1">
      <alignment horizontal="right"/>
      <protection locked="0"/>
    </xf>
    <xf numFmtId="164" fontId="15" fillId="3" borderId="32" xfId="4" applyNumberFormat="1" applyFont="1" applyFill="1" applyBorder="1" applyAlignment="1" applyProtection="1">
      <protection locked="0"/>
    </xf>
    <xf numFmtId="164" fontId="15" fillId="3" borderId="65" xfId="4" applyNumberFormat="1" applyFont="1" applyFill="1" applyBorder="1" applyAlignment="1" applyProtection="1">
      <protection locked="0"/>
    </xf>
    <xf numFmtId="164" fontId="5" fillId="5" borderId="15" xfId="4" applyNumberFormat="1" applyFont="1" applyFill="1" applyBorder="1" applyAlignment="1" applyProtection="1">
      <alignment horizontal="center"/>
      <protection locked="0"/>
    </xf>
    <xf numFmtId="0" fontId="5" fillId="3" borderId="22" xfId="1" applyFont="1" applyFill="1" applyBorder="1" applyProtection="1">
      <protection locked="0"/>
    </xf>
    <xf numFmtId="164" fontId="15" fillId="3" borderId="20" xfId="4" applyNumberFormat="1" applyFont="1" applyFill="1" applyBorder="1" applyAlignment="1" applyProtection="1">
      <protection locked="0"/>
    </xf>
    <xf numFmtId="37" fontId="5" fillId="5" borderId="66" xfId="4" applyNumberFormat="1" applyFont="1" applyFill="1" applyBorder="1" applyAlignment="1" applyProtection="1">
      <alignment horizontal="right"/>
      <protection locked="0"/>
    </xf>
    <xf numFmtId="37" fontId="5" fillId="5" borderId="11" xfId="4" applyNumberFormat="1" applyFont="1" applyFill="1" applyBorder="1" applyAlignment="1" applyProtection="1">
      <alignment horizontal="right"/>
      <protection locked="0"/>
    </xf>
    <xf numFmtId="37" fontId="5" fillId="5" borderId="36" xfId="4" applyNumberFormat="1" applyFont="1" applyFill="1" applyBorder="1" applyAlignment="1" applyProtection="1">
      <alignment horizontal="right"/>
      <protection locked="0"/>
    </xf>
    <xf numFmtId="37" fontId="5" fillId="5" borderId="9" xfId="4" applyNumberFormat="1" applyFont="1" applyFill="1" applyBorder="1" applyAlignment="1" applyProtection="1">
      <alignment horizontal="right"/>
      <protection locked="0"/>
    </xf>
    <xf numFmtId="164" fontId="5" fillId="5" borderId="36" xfId="4" applyNumberFormat="1" applyFont="1" applyFill="1" applyBorder="1" applyAlignment="1" applyProtection="1">
      <alignment horizontal="center"/>
      <protection locked="0"/>
    </xf>
    <xf numFmtId="164" fontId="5" fillId="5" borderId="9" xfId="4" applyNumberFormat="1" applyFont="1" applyFill="1" applyBorder="1" applyAlignment="1" applyProtection="1">
      <alignment horizontal="center"/>
      <protection locked="0"/>
    </xf>
    <xf numFmtId="164" fontId="5" fillId="5" borderId="32" xfId="4" applyNumberFormat="1" applyFont="1" applyFill="1" applyBorder="1" applyAlignment="1" applyProtection="1">
      <alignment horizontal="center"/>
      <protection locked="0"/>
    </xf>
    <xf numFmtId="164" fontId="5" fillId="5" borderId="23" xfId="4" applyNumberFormat="1" applyFont="1" applyFill="1" applyBorder="1" applyAlignment="1" applyProtection="1">
      <alignment horizontal="center"/>
      <protection locked="0"/>
    </xf>
    <xf numFmtId="164" fontId="7" fillId="0" borderId="5" xfId="4" applyNumberFormat="1" applyFont="1" applyFill="1" applyBorder="1" applyAlignment="1">
      <alignment horizontal="center"/>
    </xf>
    <xf numFmtId="0" fontId="3" fillId="8" borderId="5" xfId="1" applyFont="1" applyFill="1" applyBorder="1" applyAlignment="1">
      <alignment horizontal="left"/>
    </xf>
    <xf numFmtId="0" fontId="2" fillId="8" borderId="5" xfId="1" applyFill="1" applyBorder="1" applyAlignment="1">
      <alignment horizontal="left"/>
    </xf>
    <xf numFmtId="164" fontId="3" fillId="8" borderId="5" xfId="4" applyNumberFormat="1" applyFont="1" applyFill="1" applyBorder="1" applyAlignment="1">
      <alignment horizontal="center"/>
    </xf>
    <xf numFmtId="164" fontId="3" fillId="8" borderId="42" xfId="4" applyNumberFormat="1" applyFont="1" applyFill="1" applyBorder="1" applyAlignment="1">
      <alignment horizontal="center"/>
    </xf>
    <xf numFmtId="0" fontId="7" fillId="3" borderId="16" xfId="1" applyFont="1" applyFill="1" applyBorder="1" applyAlignment="1" applyProtection="1">
      <alignment horizontal="right"/>
      <protection locked="0"/>
    </xf>
    <xf numFmtId="0" fontId="7" fillId="3" borderId="0" xfId="1" applyFont="1" applyFill="1" applyAlignment="1" applyProtection="1">
      <alignment horizontal="right"/>
      <protection locked="0"/>
    </xf>
    <xf numFmtId="164" fontId="5" fillId="5" borderId="12" xfId="4" applyNumberFormat="1" applyFont="1" applyFill="1" applyBorder="1" applyAlignment="1" applyProtection="1">
      <alignment horizontal="center"/>
      <protection locked="0"/>
    </xf>
    <xf numFmtId="164" fontId="7" fillId="5" borderId="12" xfId="4" applyNumberFormat="1" applyFont="1" applyFill="1" applyBorder="1" applyAlignment="1" applyProtection="1">
      <alignment horizontal="center"/>
      <protection locked="0"/>
    </xf>
    <xf numFmtId="0" fontId="7" fillId="3" borderId="22" xfId="1" applyFont="1" applyFill="1" applyBorder="1" applyAlignment="1" applyProtection="1">
      <alignment horizontal="right"/>
      <protection locked="0"/>
    </xf>
    <xf numFmtId="0" fontId="7" fillId="3" borderId="32" xfId="1" applyFont="1" applyFill="1" applyBorder="1" applyAlignment="1" applyProtection="1">
      <alignment horizontal="right"/>
      <protection locked="0"/>
    </xf>
    <xf numFmtId="164" fontId="5" fillId="5" borderId="24" xfId="4" applyNumberFormat="1" applyFont="1" applyFill="1" applyBorder="1" applyAlignment="1" applyProtection="1">
      <alignment horizontal="center"/>
      <protection locked="0"/>
    </xf>
    <xf numFmtId="164" fontId="7" fillId="5" borderId="24" xfId="4" applyNumberFormat="1" applyFont="1" applyFill="1" applyBorder="1" applyAlignment="1" applyProtection="1">
      <alignment horizontal="center"/>
      <protection locked="0"/>
    </xf>
    <xf numFmtId="0" fontId="4" fillId="8" borderId="7" xfId="1" applyFont="1" applyFill="1" applyBorder="1" applyAlignment="1">
      <alignment horizontal="left"/>
    </xf>
    <xf numFmtId="0" fontId="7" fillId="3" borderId="33" xfId="1" applyFont="1" applyFill="1" applyBorder="1" applyAlignment="1" applyProtection="1">
      <alignment horizontal="right"/>
      <protection locked="0"/>
    </xf>
    <xf numFmtId="0" fontId="7" fillId="3" borderId="68" xfId="1" applyFont="1" applyFill="1" applyBorder="1" applyAlignment="1" applyProtection="1">
      <alignment horizontal="right"/>
      <protection locked="0"/>
    </xf>
    <xf numFmtId="164" fontId="7" fillId="5" borderId="42" xfId="4" applyNumberFormat="1" applyFont="1" applyFill="1" applyBorder="1" applyAlignment="1" applyProtection="1">
      <alignment horizontal="center"/>
      <protection locked="0"/>
    </xf>
    <xf numFmtId="0" fontId="7" fillId="3" borderId="13" xfId="1" applyFont="1" applyFill="1" applyBorder="1" applyAlignment="1" applyProtection="1">
      <alignment horizontal="right"/>
      <protection locked="0"/>
    </xf>
    <xf numFmtId="0" fontId="7" fillId="3" borderId="30" xfId="1" applyFont="1" applyFill="1" applyBorder="1" applyAlignment="1" applyProtection="1">
      <alignment horizontal="right"/>
      <protection locked="0"/>
    </xf>
    <xf numFmtId="164" fontId="7" fillId="5" borderId="15" xfId="4" applyNumberFormat="1" applyFont="1" applyFill="1" applyBorder="1" applyAlignment="1" applyProtection="1">
      <alignment horizontal="center"/>
      <protection locked="0"/>
    </xf>
    <xf numFmtId="164" fontId="3" fillId="0" borderId="7" xfId="4" applyNumberFormat="1" applyFont="1" applyFill="1" applyBorder="1" applyAlignment="1">
      <alignment horizontal="center"/>
    </xf>
    <xf numFmtId="0" fontId="7" fillId="3" borderId="5" xfId="1" applyFont="1" applyFill="1" applyBorder="1" applyAlignment="1">
      <alignment horizontal="right"/>
    </xf>
    <xf numFmtId="164" fontId="7" fillId="3" borderId="5" xfId="4" applyNumberFormat="1" applyFont="1" applyFill="1" applyBorder="1" applyAlignment="1">
      <alignment horizontal="center"/>
    </xf>
    <xf numFmtId="164" fontId="3" fillId="3" borderId="5" xfId="4" applyNumberFormat="1" applyFont="1" applyFill="1" applyBorder="1" applyAlignment="1">
      <alignment horizontal="center"/>
    </xf>
    <xf numFmtId="0" fontId="2" fillId="8" borderId="68" xfId="1" applyFill="1" applyBorder="1" applyAlignment="1">
      <alignment horizontal="left"/>
    </xf>
    <xf numFmtId="0" fontId="4" fillId="8" borderId="68" xfId="1" applyFont="1" applyFill="1" applyBorder="1" applyAlignment="1">
      <alignment horizontal="left"/>
    </xf>
    <xf numFmtId="164" fontId="3" fillId="8" borderId="68" xfId="4" applyNumberFormat="1" applyFont="1" applyFill="1" applyBorder="1" applyAlignment="1">
      <alignment horizontal="center"/>
    </xf>
    <xf numFmtId="0" fontId="10" fillId="2" borderId="33" xfId="1" applyFont="1" applyFill="1" applyBorder="1" applyAlignment="1">
      <alignment horizontal="left" indent="2"/>
    </xf>
    <xf numFmtId="0" fontId="16" fillId="2" borderId="68" xfId="1" applyFont="1" applyFill="1" applyBorder="1" applyAlignment="1">
      <alignment horizontal="center"/>
    </xf>
    <xf numFmtId="0" fontId="16" fillId="2" borderId="68" xfId="1" applyFont="1" applyFill="1" applyBorder="1" applyAlignment="1">
      <alignment horizontal="center" wrapText="1"/>
    </xf>
    <xf numFmtId="0" fontId="4" fillId="9" borderId="69" xfId="1" applyFont="1" applyFill="1" applyBorder="1" applyAlignment="1">
      <alignment horizontal="left"/>
    </xf>
    <xf numFmtId="0" fontId="4" fillId="2" borderId="33" xfId="1" applyFont="1" applyFill="1" applyBorder="1" applyAlignment="1">
      <alignment horizontal="left"/>
    </xf>
    <xf numFmtId="0" fontId="4" fillId="2" borderId="68" xfId="1" applyFont="1" applyFill="1" applyBorder="1" applyAlignment="1">
      <alignment horizontal="left"/>
    </xf>
    <xf numFmtId="0" fontId="16" fillId="2" borderId="70" xfId="1" applyFont="1" applyFill="1" applyBorder="1" applyAlignment="1">
      <alignment horizontal="center" wrapText="1"/>
    </xf>
    <xf numFmtId="0" fontId="4" fillId="9" borderId="34" xfId="1" applyFont="1" applyFill="1" applyBorder="1" applyAlignment="1">
      <alignment horizontal="left"/>
    </xf>
    <xf numFmtId="164" fontId="3" fillId="2" borderId="68" xfId="4" applyNumberFormat="1" applyFont="1" applyFill="1" applyBorder="1" applyAlignment="1">
      <alignment horizontal="center"/>
    </xf>
    <xf numFmtId="164" fontId="3" fillId="2" borderId="42" xfId="4" applyNumberFormat="1" applyFont="1" applyFill="1" applyBorder="1" applyAlignment="1">
      <alignment horizontal="center"/>
    </xf>
    <xf numFmtId="0" fontId="5" fillId="2" borderId="16" xfId="1" applyFont="1" applyFill="1" applyBorder="1"/>
    <xf numFmtId="164" fontId="5" fillId="9" borderId="71" xfId="4" applyNumberFormat="1" applyFont="1" applyFill="1" applyBorder="1" applyAlignment="1">
      <alignment horizontal="center"/>
    </xf>
    <xf numFmtId="0" fontId="5" fillId="2" borderId="0" xfId="1" applyFont="1" applyFill="1"/>
    <xf numFmtId="164" fontId="5" fillId="9" borderId="35" xfId="4" applyNumberFormat="1" applyFont="1" applyFill="1" applyBorder="1" applyAlignment="1">
      <alignment horizontal="center"/>
    </xf>
    <xf numFmtId="164" fontId="3" fillId="0" borderId="30" xfId="4" applyNumberFormat="1" applyFont="1" applyFill="1" applyBorder="1" applyAlignment="1">
      <alignment horizontal="center"/>
    </xf>
    <xf numFmtId="0" fontId="5" fillId="3" borderId="12" xfId="1" applyFont="1" applyFill="1" applyBorder="1"/>
    <xf numFmtId="0" fontId="5" fillId="11" borderId="13" xfId="1" applyFont="1" applyFill="1" applyBorder="1"/>
    <xf numFmtId="0" fontId="5" fillId="11" borderId="30" xfId="1" applyFont="1" applyFill="1" applyBorder="1"/>
    <xf numFmtId="0" fontId="2" fillId="11" borderId="30" xfId="1" applyFill="1" applyBorder="1" applyAlignment="1">
      <alignment horizontal="right"/>
    </xf>
    <xf numFmtId="0" fontId="5" fillId="2" borderId="8" xfId="1" applyFont="1" applyFill="1" applyBorder="1"/>
    <xf numFmtId="3" fontId="3" fillId="0" borderId="1" xfId="1" applyNumberFormat="1" applyFont="1" applyBorder="1" applyAlignment="1">
      <alignment horizontal="right"/>
    </xf>
    <xf numFmtId="164" fontId="36" fillId="10" borderId="21" xfId="1" applyNumberFormat="1" applyFont="1" applyFill="1" applyBorder="1" applyAlignment="1">
      <alignment horizontal="right"/>
    </xf>
    <xf numFmtId="164" fontId="5" fillId="9" borderId="72" xfId="4" applyNumberFormat="1" applyFont="1" applyFill="1" applyBorder="1" applyAlignment="1">
      <alignment horizontal="center"/>
    </xf>
    <xf numFmtId="0" fontId="5" fillId="2" borderId="36" xfId="1" applyFont="1" applyFill="1" applyBorder="1"/>
    <xf numFmtId="164" fontId="36" fillId="10" borderId="1" xfId="1" applyNumberFormat="1" applyFont="1" applyFill="1" applyBorder="1" applyAlignment="1">
      <alignment horizontal="right"/>
    </xf>
    <xf numFmtId="164" fontId="3" fillId="0" borderId="32" xfId="4" applyNumberFormat="1" applyFont="1" applyFill="1" applyBorder="1" applyAlignment="1">
      <alignment horizontal="center"/>
    </xf>
    <xf numFmtId="164" fontId="7" fillId="3" borderId="58" xfId="4" applyNumberFormat="1" applyFont="1" applyFill="1" applyBorder="1" applyAlignment="1">
      <alignment horizontal="center"/>
    </xf>
    <xf numFmtId="164" fontId="7" fillId="3" borderId="4" xfId="4" applyNumberFormat="1" applyFont="1" applyFill="1" applyBorder="1" applyAlignment="1">
      <alignment horizontal="center"/>
    </xf>
    <xf numFmtId="164" fontId="7" fillId="3" borderId="7" xfId="4" applyNumberFormat="1" applyFont="1" applyFill="1" applyBorder="1" applyAlignment="1">
      <alignment horizontal="center"/>
    </xf>
    <xf numFmtId="0" fontId="37" fillId="3" borderId="0" xfId="1" applyFont="1" applyFill="1" applyAlignment="1">
      <alignment horizontal="center" vertical="center" textRotation="90"/>
    </xf>
    <xf numFmtId="164" fontId="7" fillId="3" borderId="73" xfId="4" applyNumberFormat="1" applyFont="1" applyFill="1" applyBorder="1" applyAlignment="1">
      <alignment horizontal="center"/>
    </xf>
    <xf numFmtId="164" fontId="3" fillId="3" borderId="77" xfId="1" applyNumberFormat="1" applyFont="1" applyFill="1" applyBorder="1" applyAlignment="1">
      <alignment horizontal="left"/>
    </xf>
    <xf numFmtId="164" fontId="40" fillId="3" borderId="78" xfId="4" applyNumberFormat="1" applyFont="1" applyFill="1" applyBorder="1" applyAlignment="1">
      <alignment horizontal="center"/>
    </xf>
    <xf numFmtId="0" fontId="0" fillId="3" borderId="0" xfId="0" applyFill="1" applyAlignment="1">
      <alignment horizontal="center"/>
    </xf>
    <xf numFmtId="164" fontId="7" fillId="3" borderId="9" xfId="4" applyNumberFormat="1" applyFont="1" applyFill="1" applyBorder="1" applyAlignment="1">
      <alignment horizontal="center"/>
    </xf>
    <xf numFmtId="164" fontId="7" fillId="3" borderId="11" xfId="4" applyNumberFormat="1" applyFont="1" applyFill="1" applyBorder="1" applyAlignment="1">
      <alignment horizontal="center"/>
    </xf>
    <xf numFmtId="164" fontId="32" fillId="11" borderId="81" xfId="4" applyNumberFormat="1" applyFont="1" applyFill="1" applyBorder="1" applyAlignment="1">
      <alignment horizontal="center"/>
    </xf>
    <xf numFmtId="0" fontId="42" fillId="3" borderId="0" xfId="0" applyFont="1" applyFill="1" applyAlignment="1">
      <alignment horizontal="center" vertical="center"/>
    </xf>
    <xf numFmtId="164" fontId="40" fillId="0" borderId="14" xfId="4" applyNumberFormat="1" applyFont="1" applyFill="1" applyBorder="1" applyAlignment="1">
      <alignment horizontal="center"/>
    </xf>
    <xf numFmtId="164" fontId="30" fillId="0" borderId="72" xfId="4" applyNumberFormat="1" applyFont="1" applyFill="1" applyBorder="1" applyAlignment="1">
      <alignment horizontal="center"/>
    </xf>
    <xf numFmtId="0" fontId="15" fillId="3" borderId="0" xfId="1" applyFont="1" applyFill="1"/>
    <xf numFmtId="0" fontId="17" fillId="3" borderId="0" xfId="1" applyFont="1" applyFill="1" applyAlignment="1">
      <alignment horizontal="right"/>
    </xf>
    <xf numFmtId="164" fontId="15" fillId="3" borderId="0" xfId="4" applyNumberFormat="1" applyFont="1" applyFill="1" applyBorder="1" applyAlignment="1"/>
    <xf numFmtId="164" fontId="15" fillId="3" borderId="0" xfId="4" applyNumberFormat="1" applyFont="1" applyFill="1" applyBorder="1" applyAlignment="1">
      <alignment horizontal="right"/>
    </xf>
    <xf numFmtId="164" fontId="15" fillId="3" borderId="0" xfId="4" applyNumberFormat="1" applyFont="1" applyFill="1" applyBorder="1" applyAlignment="1">
      <alignment horizontal="center"/>
    </xf>
    <xf numFmtId="164" fontId="17" fillId="3" borderId="0" xfId="4" applyNumberFormat="1" applyFont="1" applyFill="1" applyBorder="1" applyAlignment="1">
      <alignment horizontal="center"/>
    </xf>
    <xf numFmtId="0" fontId="15" fillId="3" borderId="0" xfId="1" applyFont="1" applyFill="1" applyProtection="1">
      <protection locked="0"/>
    </xf>
    <xf numFmtId="0" fontId="21" fillId="0" borderId="0" xfId="0" applyFont="1"/>
    <xf numFmtId="3" fontId="0" fillId="0" borderId="0" xfId="0" applyNumberFormat="1"/>
    <xf numFmtId="0" fontId="0" fillId="0" borderId="0" xfId="0" applyAlignment="1">
      <alignment horizontal="center"/>
    </xf>
    <xf numFmtId="14" fontId="43" fillId="0" borderId="0" xfId="0" applyNumberFormat="1" applyFont="1"/>
    <xf numFmtId="0" fontId="0" fillId="0" borderId="0" xfId="0" applyAlignment="1">
      <alignment wrapText="1"/>
    </xf>
    <xf numFmtId="0" fontId="30" fillId="0" borderId="33" xfId="1" applyFont="1" applyBorder="1" applyAlignment="1">
      <alignment horizontal="left"/>
    </xf>
    <xf numFmtId="0" fontId="2" fillId="0" borderId="68" xfId="1" applyBorder="1" applyAlignment="1">
      <alignment horizontal="left"/>
    </xf>
    <xf numFmtId="0" fontId="4" fillId="0" borderId="68" xfId="1" applyFont="1" applyBorder="1" applyAlignment="1">
      <alignment horizontal="left"/>
    </xf>
    <xf numFmtId="164" fontId="3" fillId="0" borderId="68" xfId="4" applyNumberFormat="1" applyFont="1" applyFill="1" applyBorder="1" applyAlignment="1">
      <alignment horizontal="center"/>
    </xf>
    <xf numFmtId="164" fontId="3" fillId="0" borderId="42" xfId="4" applyNumberFormat="1" applyFont="1" applyFill="1" applyBorder="1" applyAlignment="1">
      <alignment horizontal="center"/>
    </xf>
    <xf numFmtId="0" fontId="0" fillId="0" borderId="82" xfId="0" applyBorder="1"/>
    <xf numFmtId="0" fontId="0" fillId="0" borderId="15" xfId="0" applyBorder="1"/>
    <xf numFmtId="0" fontId="5" fillId="11" borderId="8" xfId="1" applyFont="1" applyFill="1" applyBorder="1"/>
    <xf numFmtId="0" fontId="2" fillId="0" borderId="58" xfId="1" applyBorder="1" applyProtection="1">
      <protection locked="0"/>
    </xf>
    <xf numFmtId="0" fontId="44" fillId="3" borderId="0" xfId="0" applyFont="1" applyFill="1" applyAlignment="1">
      <alignment horizontal="center" vertical="center" wrapText="1"/>
    </xf>
    <xf numFmtId="164" fontId="3" fillId="0" borderId="77" xfId="1" applyNumberFormat="1" applyFont="1" applyBorder="1" applyAlignment="1">
      <alignment horizontal="left"/>
    </xf>
    <xf numFmtId="164" fontId="3" fillId="0" borderId="78" xfId="4" applyNumberFormat="1" applyFont="1" applyFill="1" applyBorder="1" applyAlignment="1">
      <alignment horizontal="center"/>
    </xf>
    <xf numFmtId="164" fontId="5" fillId="3" borderId="0" xfId="1" applyNumberFormat="1" applyFont="1" applyFill="1" applyProtection="1">
      <protection locked="0"/>
    </xf>
    <xf numFmtId="164" fontId="7" fillId="0" borderId="9" xfId="4" applyNumberFormat="1" applyFont="1" applyFill="1" applyBorder="1" applyAlignment="1">
      <alignment horizontal="center"/>
    </xf>
    <xf numFmtId="164" fontId="3" fillId="0" borderId="37" xfId="4" applyNumberFormat="1" applyFont="1" applyFill="1" applyBorder="1" applyAlignment="1">
      <alignment horizontal="center"/>
    </xf>
    <xf numFmtId="3" fontId="5" fillId="3" borderId="0" xfId="1" applyNumberFormat="1" applyFont="1" applyFill="1" applyProtection="1">
      <protection locked="0"/>
    </xf>
    <xf numFmtId="164" fontId="7" fillId="3" borderId="85" xfId="4" applyNumberFormat="1" applyFont="1" applyFill="1" applyBorder="1" applyAlignment="1">
      <alignment horizontal="center"/>
    </xf>
    <xf numFmtId="164" fontId="7" fillId="3" borderId="83" xfId="4" applyNumberFormat="1" applyFont="1" applyFill="1" applyBorder="1" applyAlignment="1">
      <alignment horizontal="center"/>
    </xf>
    <xf numFmtId="164" fontId="3" fillId="3" borderId="37" xfId="4" applyNumberFormat="1" applyFont="1" applyFill="1" applyBorder="1" applyAlignment="1">
      <alignment horizontal="center"/>
    </xf>
    <xf numFmtId="164" fontId="40" fillId="12" borderId="87" xfId="1" applyNumberFormat="1" applyFont="1" applyFill="1" applyBorder="1" applyAlignment="1">
      <alignment horizontal="left"/>
    </xf>
    <xf numFmtId="164" fontId="40" fillId="12" borderId="7" xfId="4" applyNumberFormat="1" applyFont="1" applyFill="1" applyBorder="1" applyAlignment="1">
      <alignment horizontal="center"/>
    </xf>
    <xf numFmtId="164" fontId="40" fillId="13" borderId="15" xfId="4" applyNumberFormat="1" applyFont="1" applyFill="1" applyBorder="1" applyAlignment="1">
      <alignment horizontal="center"/>
    </xf>
    <xf numFmtId="164" fontId="30" fillId="0" borderId="15" xfId="4" applyNumberFormat="1" applyFont="1" applyFill="1" applyBorder="1" applyAlignment="1">
      <alignment horizontal="center"/>
    </xf>
    <xf numFmtId="43" fontId="5" fillId="3" borderId="0" xfId="1" applyNumberFormat="1" applyFont="1" applyFill="1" applyProtection="1">
      <protection locked="0"/>
    </xf>
    <xf numFmtId="164" fontId="30" fillId="0" borderId="58" xfId="4" applyNumberFormat="1" applyFont="1" applyFill="1" applyBorder="1" applyAlignment="1">
      <alignment horizontal="center"/>
    </xf>
    <xf numFmtId="43" fontId="5" fillId="0" borderId="0" xfId="1" applyNumberFormat="1" applyFont="1"/>
    <xf numFmtId="0" fontId="7" fillId="0" borderId="0" xfId="1" applyFont="1"/>
    <xf numFmtId="0" fontId="7" fillId="0" borderId="0" xfId="1" applyFont="1" applyAlignment="1">
      <alignment horizontal="center"/>
    </xf>
    <xf numFmtId="2" fontId="5" fillId="0" borderId="3" xfId="2" applyNumberFormat="1" applyFont="1" applyFill="1" applyBorder="1" applyAlignment="1" applyProtection="1">
      <alignment horizontal="center"/>
      <protection locked="0"/>
    </xf>
    <xf numFmtId="164" fontId="2" fillId="0" borderId="3" xfId="4" applyNumberFormat="1" applyFont="1" applyFill="1" applyBorder="1" applyAlignment="1">
      <alignment horizontal="center"/>
    </xf>
    <xf numFmtId="164" fontId="2" fillId="2" borderId="18" xfId="4" applyNumberFormat="1" applyFont="1" applyFill="1" applyBorder="1" applyAlignment="1">
      <alignment horizontal="center"/>
    </xf>
    <xf numFmtId="2" fontId="5" fillId="0" borderId="1" xfId="2" applyNumberFormat="1" applyFont="1" applyFill="1" applyBorder="1" applyAlignment="1" applyProtection="1">
      <alignment horizontal="center"/>
      <protection locked="0"/>
    </xf>
    <xf numFmtId="164" fontId="3" fillId="0" borderId="13" xfId="4" applyNumberFormat="1" applyFont="1" applyFill="1" applyBorder="1" applyAlignment="1">
      <alignment horizontal="center"/>
    </xf>
    <xf numFmtId="164" fontId="3" fillId="3" borderId="12" xfId="4" applyNumberFormat="1" applyFont="1" applyFill="1" applyBorder="1" applyAlignment="1">
      <alignment horizontal="center"/>
    </xf>
    <xf numFmtId="164" fontId="2" fillId="2" borderId="14" xfId="4" applyNumberFormat="1" applyFont="1" applyFill="1" applyBorder="1" applyAlignment="1">
      <alignment horizontal="center"/>
    </xf>
    <xf numFmtId="164" fontId="2" fillId="0" borderId="1" xfId="4" applyNumberFormat="1" applyFont="1" applyFill="1" applyBorder="1" applyAlignment="1"/>
    <xf numFmtId="0" fontId="2" fillId="3" borderId="0" xfId="1" applyFill="1" applyAlignment="1">
      <alignment horizontal="center"/>
    </xf>
    <xf numFmtId="0" fontId="39" fillId="3" borderId="0" xfId="1" applyFont="1" applyFill="1" applyAlignment="1">
      <alignment horizontal="left"/>
    </xf>
    <xf numFmtId="0" fontId="3" fillId="3" borderId="0" xfId="1" applyFont="1" applyFill="1" applyAlignment="1">
      <alignment horizontal="center"/>
    </xf>
    <xf numFmtId="0" fontId="3" fillId="3" borderId="0" xfId="1" applyFont="1" applyFill="1"/>
    <xf numFmtId="0" fontId="19" fillId="3" borderId="0" xfId="1" applyFont="1" applyFill="1"/>
    <xf numFmtId="0" fontId="19" fillId="3" borderId="0" xfId="1" applyFont="1" applyFill="1" applyAlignment="1">
      <alignment horizontal="right"/>
    </xf>
    <xf numFmtId="43" fontId="18" fillId="3" borderId="0" xfId="1" applyNumberFormat="1" applyFont="1" applyFill="1"/>
    <xf numFmtId="0" fontId="18" fillId="3" borderId="0" xfId="1" applyFont="1" applyFill="1" applyAlignment="1">
      <alignment horizontal="center"/>
    </xf>
    <xf numFmtId="0" fontId="0" fillId="3" borderId="0" xfId="0" applyFill="1"/>
    <xf numFmtId="0" fontId="2" fillId="5" borderId="13" xfId="1" applyFill="1" applyBorder="1" applyProtection="1">
      <protection locked="0"/>
    </xf>
    <xf numFmtId="0" fontId="2" fillId="5" borderId="46" xfId="1" applyFill="1" applyBorder="1" applyProtection="1">
      <protection locked="0"/>
    </xf>
    <xf numFmtId="0" fontId="2" fillId="5" borderId="48" xfId="1" applyFill="1" applyBorder="1" applyAlignment="1" applyProtection="1">
      <alignment horizontal="center"/>
      <protection locked="0"/>
    </xf>
    <xf numFmtId="0" fontId="2" fillId="5" borderId="49" xfId="1" applyFill="1" applyBorder="1" applyProtection="1">
      <protection locked="0"/>
    </xf>
    <xf numFmtId="164" fontId="5" fillId="5" borderId="14" xfId="4" applyNumberFormat="1" applyFont="1" applyFill="1" applyBorder="1" applyAlignment="1" applyProtection="1">
      <alignment horizontal="center"/>
      <protection locked="0"/>
    </xf>
    <xf numFmtId="164" fontId="5" fillId="5" borderId="30" xfId="4" applyNumberFormat="1" applyFont="1" applyFill="1" applyBorder="1" applyAlignment="1" applyProtection="1">
      <alignment horizontal="center"/>
      <protection locked="0"/>
    </xf>
    <xf numFmtId="164" fontId="5" fillId="5" borderId="21" xfId="4" applyNumberFormat="1" applyFont="1" applyFill="1" applyBorder="1" applyAlignment="1" applyProtection="1">
      <alignment horizontal="center"/>
      <protection locked="0"/>
    </xf>
    <xf numFmtId="164" fontId="32" fillId="11" borderId="80" xfId="4" applyNumberFormat="1" applyFont="1" applyFill="1" applyBorder="1" applyAlignment="1">
      <alignment horizontal="center"/>
    </xf>
    <xf numFmtId="164" fontId="30" fillId="0" borderId="83" xfId="4" applyNumberFormat="1" applyFont="1" applyFill="1" applyBorder="1" applyAlignment="1">
      <alignment horizontal="center"/>
    </xf>
    <xf numFmtId="164" fontId="40" fillId="0" borderId="21" xfId="4" applyNumberFormat="1" applyFont="1" applyFill="1" applyBorder="1" applyAlignment="1">
      <alignment horizontal="center"/>
    </xf>
    <xf numFmtId="164" fontId="2" fillId="2" borderId="18" xfId="4" applyNumberFormat="1" applyFont="1" applyFill="1" applyBorder="1" applyAlignment="1" applyProtection="1">
      <alignment horizontal="center"/>
    </xf>
    <xf numFmtId="164" fontId="2" fillId="0" borderId="1" xfId="4" applyNumberFormat="1" applyFont="1" applyFill="1" applyBorder="1" applyAlignment="1">
      <alignment horizontal="right"/>
    </xf>
    <xf numFmtId="164" fontId="2" fillId="5" borderId="31" xfId="4" applyNumberFormat="1" applyFont="1" applyFill="1" applyBorder="1" applyAlignment="1" applyProtection="1">
      <alignment horizontal="center"/>
      <protection locked="0"/>
    </xf>
    <xf numFmtId="166" fontId="0" fillId="5" borderId="1" xfId="2" applyNumberFormat="1" applyFont="1" applyFill="1" applyBorder="1" applyAlignment="1" applyProtection="1">
      <alignment horizontal="center"/>
      <protection locked="0"/>
    </xf>
    <xf numFmtId="164" fontId="2" fillId="0" borderId="3" xfId="4" applyNumberFormat="1" applyFont="1" applyFill="1" applyBorder="1" applyAlignment="1" applyProtection="1">
      <alignment horizontal="center"/>
      <protection locked="0"/>
    </xf>
    <xf numFmtId="164" fontId="2" fillId="0" borderId="1" xfId="4" applyNumberFormat="1" applyFont="1" applyFill="1" applyBorder="1" applyAlignment="1" applyProtection="1">
      <alignment horizontal="center"/>
      <protection locked="0"/>
    </xf>
    <xf numFmtId="164" fontId="2" fillId="5" borderId="3" xfId="4" applyNumberFormat="1" applyFont="1" applyFill="1" applyBorder="1" applyAlignment="1" applyProtection="1">
      <alignment horizontal="center"/>
      <protection locked="0"/>
    </xf>
    <xf numFmtId="0" fontId="5" fillId="3" borderId="27" xfId="1" applyFont="1" applyFill="1" applyBorder="1" applyProtection="1">
      <protection locked="0"/>
    </xf>
    <xf numFmtId="0" fontId="13" fillId="3" borderId="28" xfId="1" applyFont="1" applyFill="1" applyBorder="1" applyAlignment="1" applyProtection="1">
      <alignment horizontal="right"/>
      <protection locked="0"/>
    </xf>
    <xf numFmtId="164" fontId="15" fillId="3" borderId="28" xfId="4" applyNumberFormat="1" applyFont="1" applyFill="1" applyBorder="1" applyAlignment="1" applyProtection="1">
      <protection locked="0"/>
    </xf>
    <xf numFmtId="164" fontId="15" fillId="3" borderId="29" xfId="4" applyNumberFormat="1" applyFont="1" applyFill="1" applyBorder="1" applyAlignment="1" applyProtection="1">
      <protection locked="0"/>
    </xf>
    <xf numFmtId="0" fontId="5" fillId="3" borderId="13" xfId="1" applyFont="1" applyFill="1" applyBorder="1" applyProtection="1">
      <protection locked="0"/>
    </xf>
    <xf numFmtId="0" fontId="13" fillId="3" borderId="30" xfId="1" applyFont="1" applyFill="1" applyBorder="1" applyAlignment="1" applyProtection="1">
      <alignment horizontal="right"/>
      <protection locked="0"/>
    </xf>
    <xf numFmtId="164" fontId="15" fillId="3" borderId="30" xfId="4" applyNumberFormat="1" applyFont="1" applyFill="1" applyBorder="1" applyAlignment="1" applyProtection="1">
      <protection locked="0"/>
    </xf>
    <xf numFmtId="164" fontId="15" fillId="3" borderId="31" xfId="4" applyNumberFormat="1" applyFont="1" applyFill="1" applyBorder="1" applyAlignment="1" applyProtection="1">
      <protection locked="0"/>
    </xf>
    <xf numFmtId="0" fontId="5" fillId="3" borderId="30" xfId="1" applyFont="1" applyFill="1" applyBorder="1" applyProtection="1">
      <protection locked="0"/>
    </xf>
    <xf numFmtId="0" fontId="5" fillId="3" borderId="28" xfId="1" applyFont="1" applyFill="1" applyBorder="1" applyProtection="1">
      <protection locked="0"/>
    </xf>
    <xf numFmtId="164" fontId="15" fillId="3" borderId="64" xfId="4" applyNumberFormat="1" applyFont="1" applyFill="1" applyBorder="1" applyAlignment="1" applyProtection="1">
      <protection locked="0"/>
    </xf>
    <xf numFmtId="164" fontId="15" fillId="3" borderId="17" xfId="4" applyNumberFormat="1" applyFont="1" applyFill="1" applyBorder="1" applyAlignment="1" applyProtection="1">
      <protection locked="0"/>
    </xf>
    <xf numFmtId="3" fontId="2" fillId="5" borderId="1" xfId="1" applyNumberFormat="1" applyFill="1" applyBorder="1" applyAlignment="1" applyProtection="1">
      <alignment horizontal="right"/>
      <protection locked="0"/>
    </xf>
    <xf numFmtId="166" fontId="5" fillId="4" borderId="1" xfId="1" applyNumberFormat="1" applyFont="1" applyFill="1" applyBorder="1" applyAlignment="1" applyProtection="1">
      <alignment horizontal="center"/>
      <protection locked="0"/>
    </xf>
    <xf numFmtId="0" fontId="2" fillId="3" borderId="0" xfId="1" applyFill="1" applyProtection="1">
      <protection locked="0"/>
    </xf>
    <xf numFmtId="43" fontId="3" fillId="3" borderId="0" xfId="1" applyNumberFormat="1" applyFont="1" applyFill="1" applyAlignment="1" applyProtection="1">
      <alignment horizontal="center"/>
      <protection locked="0"/>
    </xf>
    <xf numFmtId="0" fontId="19" fillId="3" borderId="0" xfId="1" applyFont="1" applyFill="1" applyProtection="1">
      <protection locked="0"/>
    </xf>
    <xf numFmtId="10" fontId="19" fillId="3" borderId="0" xfId="2" applyNumberFormat="1" applyFont="1" applyFill="1" applyBorder="1" applyAlignment="1" applyProtection="1">
      <alignment horizontal="center"/>
      <protection locked="0"/>
    </xf>
    <xf numFmtId="164" fontId="3" fillId="3" borderId="79" xfId="4" applyNumberFormat="1" applyFont="1" applyFill="1" applyBorder="1" applyAlignment="1">
      <alignment horizontal="center"/>
    </xf>
    <xf numFmtId="0" fontId="2" fillId="5" borderId="47" xfId="1" applyFill="1" applyBorder="1" applyProtection="1">
      <protection locked="0"/>
    </xf>
    <xf numFmtId="164" fontId="35" fillId="10" borderId="21" xfId="4" applyNumberFormat="1" applyFont="1" applyFill="1" applyBorder="1" applyAlignment="1"/>
    <xf numFmtId="164" fontId="35" fillId="10" borderId="1" xfId="4" applyNumberFormat="1" applyFont="1" applyFill="1" applyBorder="1" applyAlignment="1"/>
    <xf numFmtId="0" fontId="45" fillId="0" borderId="0" xfId="0" applyFont="1" applyAlignment="1">
      <alignment horizontal="center"/>
    </xf>
    <xf numFmtId="0" fontId="3" fillId="0" borderId="0" xfId="0" applyFont="1"/>
    <xf numFmtId="0" fontId="3" fillId="2" borderId="0" xfId="0" applyFont="1" applyFill="1"/>
    <xf numFmtId="0" fontId="3" fillId="16" borderId="0" xfId="0" applyFont="1" applyFill="1"/>
    <xf numFmtId="0" fontId="49" fillId="0" borderId="0" xfId="0" applyFont="1"/>
    <xf numFmtId="0" fontId="49" fillId="17" borderId="0" xfId="0" applyFont="1" applyFill="1"/>
    <xf numFmtId="164" fontId="49" fillId="0" borderId="0" xfId="4" applyNumberFormat="1" applyFont="1"/>
    <xf numFmtId="0" fontId="49" fillId="2" borderId="0" xfId="0" applyFont="1" applyFill="1"/>
    <xf numFmtId="164" fontId="49" fillId="2" borderId="0" xfId="4" applyNumberFormat="1" applyFont="1" applyFill="1"/>
    <xf numFmtId="164" fontId="49" fillId="0" borderId="0" xfId="4" applyNumberFormat="1" applyFont="1" applyFill="1"/>
    <xf numFmtId="0" fontId="49" fillId="16" borderId="0" xfId="0" applyFont="1" applyFill="1"/>
    <xf numFmtId="164" fontId="49" fillId="16" borderId="0" xfId="4" applyNumberFormat="1" applyFont="1" applyFill="1"/>
    <xf numFmtId="0" fontId="30" fillId="8" borderId="4" xfId="1" applyFont="1" applyFill="1" applyBorder="1" applyAlignment="1">
      <alignment horizontal="left"/>
    </xf>
    <xf numFmtId="0" fontId="14" fillId="2" borderId="33" xfId="1" applyFont="1" applyFill="1" applyBorder="1" applyAlignment="1">
      <alignment horizontal="left" wrapText="1"/>
    </xf>
    <xf numFmtId="0" fontId="14" fillId="2" borderId="68" xfId="1" applyFont="1" applyFill="1" applyBorder="1" applyAlignment="1">
      <alignment horizontal="left" wrapText="1"/>
    </xf>
    <xf numFmtId="0" fontId="2" fillId="3" borderId="0" xfId="1" applyFill="1" applyAlignment="1">
      <alignment horizontal="right"/>
    </xf>
    <xf numFmtId="0" fontId="3" fillId="15" borderId="0" xfId="0" applyFont="1" applyFill="1"/>
    <xf numFmtId="0" fontId="49" fillId="15" borderId="0" xfId="0" applyFont="1" applyFill="1"/>
    <xf numFmtId="0" fontId="47" fillId="15" borderId="0" xfId="0" applyFont="1" applyFill="1"/>
    <xf numFmtId="164" fontId="46" fillId="15" borderId="0" xfId="4" applyNumberFormat="1" applyFont="1" applyFill="1"/>
    <xf numFmtId="0" fontId="45" fillId="15" borderId="0" xfId="0" applyFont="1" applyFill="1"/>
    <xf numFmtId="167" fontId="12" fillId="3" borderId="0" xfId="3" quotePrefix="1" applyNumberFormat="1" applyFont="1" applyFill="1" applyBorder="1" applyAlignment="1" applyProtection="1">
      <alignment horizontal="right" vertical="top"/>
      <protection locked="0"/>
    </xf>
    <xf numFmtId="0" fontId="50" fillId="3" borderId="0" xfId="1" applyFont="1" applyFill="1"/>
    <xf numFmtId="164" fontId="2" fillId="18" borderId="1" xfId="4" applyNumberFormat="1" applyFont="1" applyFill="1" applyBorder="1" applyAlignment="1" applyProtection="1">
      <alignment horizontal="center"/>
    </xf>
    <xf numFmtId="164" fontId="2" fillId="19" borderId="1" xfId="4" applyNumberFormat="1" applyFont="1" applyFill="1" applyBorder="1" applyAlignment="1" applyProtection="1">
      <alignment horizontal="center"/>
    </xf>
    <xf numFmtId="164" fontId="2" fillId="18" borderId="55" xfId="4" applyNumberFormat="1" applyFont="1" applyFill="1" applyBorder="1" applyAlignment="1" applyProtection="1">
      <alignment horizontal="center"/>
    </xf>
    <xf numFmtId="164" fontId="2" fillId="19" borderId="55" xfId="4" applyNumberFormat="1" applyFont="1" applyFill="1" applyBorder="1" applyAlignment="1" applyProtection="1">
      <alignment horizontal="center"/>
    </xf>
    <xf numFmtId="164" fontId="2" fillId="2" borderId="63" xfId="1" applyNumberFormat="1" applyFill="1" applyBorder="1" applyAlignment="1">
      <alignment horizontal="right"/>
    </xf>
    <xf numFmtId="0" fontId="16" fillId="3" borderId="0" xfId="1" applyFont="1" applyFill="1"/>
    <xf numFmtId="0" fontId="12" fillId="3" borderId="0" xfId="1" applyFont="1" applyFill="1"/>
    <xf numFmtId="0" fontId="24" fillId="0" borderId="85" xfId="1" applyFont="1" applyBorder="1" applyAlignment="1" applyProtection="1">
      <alignment horizontal="center"/>
      <protection locked="0"/>
    </xf>
    <xf numFmtId="0" fontId="47" fillId="0" borderId="0" xfId="0" applyFont="1"/>
    <xf numFmtId="0" fontId="2" fillId="0" borderId="0" xfId="0" applyFont="1"/>
    <xf numFmtId="0" fontId="52" fillId="0" borderId="0" xfId="0" applyFont="1"/>
    <xf numFmtId="42" fontId="49" fillId="0" borderId="0" xfId="4" applyNumberFormat="1" applyFont="1" applyFill="1"/>
    <xf numFmtId="0" fontId="47" fillId="2" borderId="0" xfId="0" applyFont="1" applyFill="1"/>
    <xf numFmtId="164" fontId="32" fillId="11" borderId="89" xfId="4" applyNumberFormat="1" applyFont="1" applyFill="1" applyBorder="1" applyAlignment="1">
      <alignment horizontal="center"/>
    </xf>
    <xf numFmtId="164" fontId="40" fillId="13" borderId="81" xfId="4" applyNumberFormat="1" applyFont="1" applyFill="1" applyBorder="1" applyAlignment="1">
      <alignment horizontal="center"/>
    </xf>
    <xf numFmtId="164" fontId="40" fillId="0" borderId="1" xfId="4" applyNumberFormat="1" applyFont="1" applyFill="1" applyBorder="1" applyAlignment="1">
      <alignment horizontal="center"/>
    </xf>
    <xf numFmtId="164" fontId="30" fillId="0" borderId="14" xfId="4" applyNumberFormat="1" applyFont="1" applyFill="1" applyBorder="1" applyAlignment="1">
      <alignment horizontal="center"/>
    </xf>
    <xf numFmtId="164" fontId="30" fillId="0" borderId="90" xfId="4" applyNumberFormat="1" applyFont="1" applyFill="1" applyBorder="1" applyAlignment="1">
      <alignment horizontal="center"/>
    </xf>
    <xf numFmtId="164" fontId="3" fillId="3" borderId="7" xfId="4" applyNumberFormat="1" applyFont="1" applyFill="1" applyBorder="1" applyAlignment="1">
      <alignment horizontal="center"/>
    </xf>
    <xf numFmtId="0" fontId="23" fillId="0" borderId="0" xfId="1" applyFont="1" applyAlignment="1">
      <alignment horizontal="right"/>
    </xf>
    <xf numFmtId="0" fontId="7" fillId="0" borderId="0" xfId="1" applyFont="1" applyAlignment="1">
      <alignment horizontal="right"/>
    </xf>
    <xf numFmtId="9" fontId="7" fillId="0" borderId="0" xfId="1" applyNumberFormat="1" applyFont="1" applyAlignment="1" applyProtection="1">
      <alignment horizontal="center"/>
      <protection locked="0"/>
    </xf>
    <xf numFmtId="0" fontId="7" fillId="0" borderId="0" xfId="1" applyFont="1" applyAlignment="1" applyProtection="1">
      <alignment horizontal="center"/>
      <protection locked="0"/>
    </xf>
    <xf numFmtId="0" fontId="2" fillId="5" borderId="46" xfId="1" applyFill="1" applyBorder="1" applyAlignment="1" applyProtection="1">
      <alignment horizontal="center"/>
      <protection locked="0"/>
    </xf>
    <xf numFmtId="0" fontId="2" fillId="5" borderId="30" xfId="1" applyFill="1" applyBorder="1" applyAlignment="1" applyProtection="1">
      <alignment horizontal="center"/>
      <protection locked="0"/>
    </xf>
    <xf numFmtId="0" fontId="2" fillId="5" borderId="51" xfId="1" applyFill="1" applyBorder="1" applyAlignment="1" applyProtection="1">
      <alignment horizontal="center"/>
      <protection locked="0"/>
    </xf>
    <xf numFmtId="0" fontId="5" fillId="3" borderId="0" xfId="1" applyFont="1" applyFill="1" applyAlignment="1">
      <alignment horizontal="left"/>
    </xf>
    <xf numFmtId="0" fontId="2" fillId="0" borderId="0" xfId="1" applyAlignment="1" applyProtection="1">
      <alignment horizontal="left"/>
      <protection locked="0"/>
    </xf>
    <xf numFmtId="0" fontId="54" fillId="0" borderId="0" xfId="0" applyFont="1"/>
    <xf numFmtId="42" fontId="47" fillId="0" borderId="0" xfId="0" applyNumberFormat="1" applyFont="1"/>
    <xf numFmtId="164" fontId="47" fillId="0" borderId="0" xfId="0" applyNumberFormat="1" applyFont="1"/>
    <xf numFmtId="164" fontId="57" fillId="15" borderId="0" xfId="4" applyNumberFormat="1" applyFont="1" applyFill="1"/>
    <xf numFmtId="164" fontId="47" fillId="16" borderId="0" xfId="4" applyNumberFormat="1" applyFont="1" applyFill="1"/>
    <xf numFmtId="164" fontId="47" fillId="2" borderId="0" xfId="0" applyNumberFormat="1" applyFont="1" applyFill="1"/>
    <xf numFmtId="0" fontId="22" fillId="0" borderId="21" xfId="1" applyFont="1" applyBorder="1" applyAlignment="1">
      <alignment horizontal="right"/>
    </xf>
    <xf numFmtId="0" fontId="22" fillId="0" borderId="30" xfId="1" applyFont="1" applyBorder="1" applyAlignment="1">
      <alignment horizontal="right"/>
    </xf>
    <xf numFmtId="0" fontId="3" fillId="2" borderId="0" xfId="0" applyFont="1" applyFill="1" applyAlignment="1">
      <alignment vertical="center"/>
    </xf>
    <xf numFmtId="0" fontId="49" fillId="2" borderId="0" xfId="0" applyFont="1" applyFill="1" applyAlignment="1">
      <alignment vertical="center"/>
    </xf>
    <xf numFmtId="164" fontId="46" fillId="2" borderId="0" xfId="4" applyNumberFormat="1" applyFont="1" applyFill="1" applyAlignment="1">
      <alignment vertical="center"/>
    </xf>
    <xf numFmtId="164" fontId="57" fillId="2" borderId="0" xfId="4" applyNumberFormat="1" applyFont="1" applyFill="1" applyAlignment="1">
      <alignment vertical="center"/>
    </xf>
    <xf numFmtId="41" fontId="49" fillId="0" borderId="0" xfId="4" applyNumberFormat="1" applyFont="1"/>
    <xf numFmtId="41" fontId="47" fillId="0" borderId="0" xfId="0" applyNumberFormat="1" applyFont="1"/>
    <xf numFmtId="41" fontId="49" fillId="15" borderId="0" xfId="4" applyNumberFormat="1" applyFont="1" applyFill="1"/>
    <xf numFmtId="41" fontId="47" fillId="15" borderId="0" xfId="4" applyNumberFormat="1" applyFont="1" applyFill="1"/>
    <xf numFmtId="41" fontId="49" fillId="0" borderId="0" xfId="4" applyNumberFormat="1" applyFont="1" applyFill="1"/>
    <xf numFmtId="41" fontId="47" fillId="15" borderId="0" xfId="0" applyNumberFormat="1" applyFont="1" applyFill="1"/>
    <xf numFmtId="41" fontId="49" fillId="15" borderId="0" xfId="0" applyNumberFormat="1" applyFont="1" applyFill="1"/>
    <xf numFmtId="41" fontId="46" fillId="2" borderId="0" xfId="4" applyNumberFormat="1" applyFont="1" applyFill="1"/>
    <xf numFmtId="41" fontId="57" fillId="2" borderId="0" xfId="4" applyNumberFormat="1" applyFont="1" applyFill="1"/>
    <xf numFmtId="164" fontId="58" fillId="15" borderId="0" xfId="4" applyNumberFormat="1" applyFont="1" applyFill="1"/>
    <xf numFmtId="164" fontId="59" fillId="15" borderId="0" xfId="4" applyNumberFormat="1" applyFont="1" applyFill="1"/>
    <xf numFmtId="164" fontId="59" fillId="15" borderId="0" xfId="0" applyNumberFormat="1" applyFont="1" applyFill="1"/>
    <xf numFmtId="0" fontId="3" fillId="21" borderId="0" xfId="0" applyFont="1" applyFill="1"/>
    <xf numFmtId="0" fontId="49" fillId="21" borderId="0" xfId="0" applyFont="1" applyFill="1"/>
    <xf numFmtId="164" fontId="2" fillId="21" borderId="0" xfId="4" applyNumberFormat="1" applyFont="1" applyFill="1"/>
    <xf numFmtId="164" fontId="3" fillId="21" borderId="0" xfId="4" applyNumberFormat="1" applyFont="1" applyFill="1"/>
    <xf numFmtId="164" fontId="2" fillId="0" borderId="0" xfId="4" applyNumberFormat="1" applyFont="1" applyFill="1"/>
    <xf numFmtId="164" fontId="3" fillId="0" borderId="0" xfId="4" applyNumberFormat="1" applyFont="1" applyFill="1"/>
    <xf numFmtId="0" fontId="54" fillId="15" borderId="0" xfId="0" applyFont="1" applyFill="1"/>
    <xf numFmtId="42" fontId="48" fillId="15" borderId="0" xfId="4" applyNumberFormat="1" applyFont="1" applyFill="1"/>
    <xf numFmtId="42" fontId="60" fillId="15" borderId="0" xfId="0" applyNumberFormat="1" applyFont="1" applyFill="1"/>
    <xf numFmtId="164" fontId="3" fillId="0" borderId="0" xfId="0" applyNumberFormat="1" applyFont="1"/>
    <xf numFmtId="0" fontId="24" fillId="0" borderId="85" xfId="1" applyFont="1" applyBorder="1" applyAlignment="1">
      <alignment horizontal="center"/>
    </xf>
    <xf numFmtId="0" fontId="24" fillId="0" borderId="0" xfId="1" applyFont="1" applyAlignment="1">
      <alignment horizontal="center"/>
    </xf>
    <xf numFmtId="14" fontId="26" fillId="3" borderId="0" xfId="1" applyNumberFormat="1" applyFont="1" applyFill="1" applyAlignment="1">
      <alignment horizontal="center"/>
    </xf>
    <xf numFmtId="2" fontId="5" fillId="0" borderId="3" xfId="2" applyNumberFormat="1" applyFont="1" applyFill="1" applyBorder="1" applyAlignment="1" applyProtection="1">
      <alignment horizontal="center"/>
    </xf>
    <xf numFmtId="164" fontId="2" fillId="0" borderId="3" xfId="4" applyNumberFormat="1" applyFont="1" applyFill="1" applyBorder="1" applyAlignment="1" applyProtection="1">
      <alignment horizontal="center"/>
    </xf>
    <xf numFmtId="2" fontId="5" fillId="0" borderId="1" xfId="2" applyNumberFormat="1" applyFont="1" applyFill="1" applyBorder="1" applyAlignment="1" applyProtection="1">
      <alignment horizontal="center"/>
    </xf>
    <xf numFmtId="164" fontId="2" fillId="0" borderId="1" xfId="4" applyNumberFormat="1" applyFont="1" applyFill="1" applyBorder="1" applyAlignment="1" applyProtection="1">
      <alignment horizontal="center"/>
    </xf>
    <xf numFmtId="164" fontId="2" fillId="2" borderId="14" xfId="4" applyNumberFormat="1" applyFont="1" applyFill="1" applyBorder="1" applyAlignment="1" applyProtection="1">
      <alignment horizontal="center"/>
    </xf>
    <xf numFmtId="2" fontId="5" fillId="0" borderId="55" xfId="2" applyNumberFormat="1" applyFont="1" applyFill="1" applyBorder="1" applyAlignment="1" applyProtection="1">
      <alignment horizontal="center"/>
    </xf>
    <xf numFmtId="164" fontId="2" fillId="0" borderId="55" xfId="4" applyNumberFormat="1" applyFont="1" applyFill="1" applyBorder="1" applyAlignment="1" applyProtection="1">
      <alignment horizontal="center"/>
    </xf>
    <xf numFmtId="164" fontId="2" fillId="2" borderId="56" xfId="4" applyNumberFormat="1" applyFont="1" applyFill="1" applyBorder="1" applyAlignment="1" applyProtection="1">
      <alignment horizontal="center"/>
    </xf>
    <xf numFmtId="167" fontId="7" fillId="3" borderId="0" xfId="3" quotePrefix="1" applyNumberFormat="1" applyFont="1" applyFill="1" applyBorder="1" applyAlignment="1" applyProtection="1">
      <alignment horizontal="center"/>
    </xf>
    <xf numFmtId="164" fontId="3" fillId="3" borderId="12" xfId="4" applyNumberFormat="1" applyFont="1" applyFill="1" applyBorder="1" applyAlignment="1" applyProtection="1">
      <alignment horizontal="center"/>
    </xf>
    <xf numFmtId="164" fontId="3" fillId="3" borderId="57" xfId="4" applyNumberFormat="1" applyFont="1" applyFill="1" applyBorder="1" applyAlignment="1" applyProtection="1">
      <alignment horizontal="center"/>
    </xf>
    <xf numFmtId="164" fontId="3" fillId="2" borderId="58" xfId="4" applyNumberFormat="1" applyFont="1" applyFill="1" applyBorder="1" applyAlignment="1" applyProtection="1">
      <alignment horizontal="center"/>
    </xf>
    <xf numFmtId="164" fontId="3" fillId="3" borderId="0" xfId="4" applyNumberFormat="1" applyFont="1" applyFill="1" applyBorder="1" applyAlignment="1" applyProtection="1">
      <alignment horizontal="center"/>
    </xf>
    <xf numFmtId="164" fontId="3" fillId="8" borderId="7" xfId="4" applyNumberFormat="1" applyFont="1" applyFill="1" applyBorder="1" applyAlignment="1" applyProtection="1">
      <alignment horizontal="center"/>
    </xf>
    <xf numFmtId="164" fontId="3" fillId="2" borderId="37" xfId="4" applyNumberFormat="1" applyFont="1" applyFill="1" applyBorder="1" applyAlignment="1" applyProtection="1">
      <alignment horizontal="center"/>
    </xf>
    <xf numFmtId="164" fontId="3" fillId="3" borderId="58" xfId="4" applyNumberFormat="1" applyFont="1" applyFill="1" applyBorder="1" applyAlignment="1" applyProtection="1">
      <alignment horizontal="center"/>
    </xf>
    <xf numFmtId="164" fontId="3" fillId="3" borderId="42" xfId="4" applyNumberFormat="1" applyFont="1" applyFill="1" applyBorder="1" applyAlignment="1" applyProtection="1">
      <alignment horizontal="center"/>
    </xf>
    <xf numFmtId="164" fontId="3" fillId="8" borderId="42" xfId="4" applyNumberFormat="1" applyFont="1" applyFill="1" applyBorder="1" applyAlignment="1" applyProtection="1">
      <alignment horizontal="center"/>
    </xf>
    <xf numFmtId="164" fontId="3" fillId="2" borderId="7" xfId="4" applyNumberFormat="1" applyFont="1" applyFill="1" applyBorder="1" applyAlignment="1" applyProtection="1">
      <alignment horizontal="center"/>
    </xf>
    <xf numFmtId="164" fontId="3" fillId="3" borderId="5" xfId="4" applyNumberFormat="1" applyFont="1" applyFill="1" applyBorder="1" applyAlignment="1" applyProtection="1">
      <alignment horizontal="center"/>
    </xf>
    <xf numFmtId="164" fontId="3" fillId="0" borderId="42" xfId="4" applyNumberFormat="1" applyFont="1" applyFill="1" applyBorder="1" applyAlignment="1" applyProtection="1">
      <alignment horizontal="center"/>
    </xf>
    <xf numFmtId="164" fontId="3" fillId="12" borderId="37" xfId="4" applyNumberFormat="1" applyFont="1" applyFill="1" applyBorder="1" applyAlignment="1" applyProtection="1">
      <alignment horizontal="center"/>
    </xf>
    <xf numFmtId="164" fontId="3" fillId="2" borderId="15" xfId="4" applyNumberFormat="1" applyFont="1" applyFill="1" applyBorder="1" applyAlignment="1" applyProtection="1">
      <alignment horizontal="center"/>
    </xf>
    <xf numFmtId="164" fontId="3" fillId="14" borderId="82" xfId="4" applyNumberFormat="1" applyFont="1" applyFill="1" applyBorder="1" applyAlignment="1" applyProtection="1">
      <alignment horizontal="center"/>
    </xf>
    <xf numFmtId="164" fontId="17" fillId="3" borderId="0" xfId="4" applyNumberFormat="1" applyFont="1" applyFill="1" applyBorder="1" applyAlignment="1" applyProtection="1">
      <alignment horizontal="center"/>
    </xf>
    <xf numFmtId="0" fontId="5" fillId="3" borderId="0" xfId="1" applyFont="1" applyFill="1" applyAlignment="1">
      <alignment horizontal="left" vertical="center" wrapText="1"/>
    </xf>
    <xf numFmtId="43" fontId="7" fillId="3" borderId="0" xfId="1" applyNumberFormat="1" applyFont="1" applyFill="1"/>
    <xf numFmtId="0" fontId="63" fillId="3" borderId="0" xfId="1" applyFont="1" applyFill="1" applyAlignment="1">
      <alignment wrapText="1"/>
    </xf>
    <xf numFmtId="0" fontId="24" fillId="0" borderId="9" xfId="1" applyFont="1" applyBorder="1" applyAlignment="1">
      <alignment horizontal="center"/>
    </xf>
    <xf numFmtId="14" fontId="26" fillId="0" borderId="1" xfId="1" applyNumberFormat="1" applyFont="1" applyBorder="1" applyAlignment="1">
      <alignment horizontal="center"/>
    </xf>
    <xf numFmtId="0" fontId="26" fillId="0" borderId="1" xfId="1" applyFont="1" applyBorder="1" applyAlignment="1">
      <alignment horizontal="center"/>
    </xf>
    <xf numFmtId="0" fontId="49" fillId="0" borderId="0" xfId="0" applyFont="1" applyAlignment="1">
      <alignment horizontal="left"/>
    </xf>
    <xf numFmtId="0" fontId="49" fillId="0" borderId="0" xfId="0" applyFont="1" applyAlignment="1">
      <alignment horizontal="right"/>
    </xf>
    <xf numFmtId="164" fontId="49" fillId="15" borderId="0" xfId="4" applyNumberFormat="1" applyFont="1" applyFill="1"/>
    <xf numFmtId="0" fontId="47" fillId="0" borderId="0" xfId="0" applyFont="1" applyAlignment="1">
      <alignment horizontal="right"/>
    </xf>
    <xf numFmtId="44" fontId="49" fillId="0" borderId="0" xfId="4" applyNumberFormat="1" applyFont="1" applyFill="1"/>
    <xf numFmtId="44" fontId="49" fillId="5" borderId="0" xfId="4" applyNumberFormat="1" applyFont="1" applyFill="1" applyProtection="1">
      <protection locked="0"/>
    </xf>
    <xf numFmtId="0" fontId="24" fillId="5" borderId="9" xfId="1" applyFont="1" applyFill="1" applyBorder="1" applyAlignment="1" applyProtection="1">
      <alignment horizontal="center"/>
      <protection locked="0"/>
    </xf>
    <xf numFmtId="168" fontId="24" fillId="5" borderId="1" xfId="1" applyNumberFormat="1" applyFont="1" applyFill="1" applyBorder="1" applyAlignment="1" applyProtection="1">
      <alignment horizontal="center"/>
      <protection locked="0"/>
    </xf>
    <xf numFmtId="14" fontId="26" fillId="5" borderId="1" xfId="1" applyNumberFormat="1" applyFont="1" applyFill="1" applyBorder="1" applyAlignment="1" applyProtection="1">
      <alignment horizontal="center"/>
      <protection locked="0"/>
    </xf>
    <xf numFmtId="0" fontId="26" fillId="5" borderId="1" xfId="1" applyFont="1" applyFill="1" applyBorder="1" applyAlignment="1" applyProtection="1">
      <alignment horizontal="center"/>
      <protection locked="0"/>
    </xf>
    <xf numFmtId="166" fontId="2" fillId="5" borderId="1" xfId="2" applyNumberFormat="1" applyFont="1" applyFill="1" applyBorder="1" applyAlignment="1" applyProtection="1">
      <alignment horizontal="center"/>
      <protection locked="0"/>
    </xf>
    <xf numFmtId="10" fontId="2" fillId="5" borderId="1" xfId="2" applyNumberFormat="1" applyFont="1" applyFill="1" applyBorder="1" applyAlignment="1" applyProtection="1">
      <alignment horizontal="center"/>
      <protection locked="0"/>
    </xf>
    <xf numFmtId="0" fontId="3" fillId="0" borderId="0" xfId="1" applyFont="1"/>
    <xf numFmtId="0" fontId="2" fillId="0" borderId="0" xfId="1" applyAlignment="1">
      <alignment horizontal="right"/>
    </xf>
    <xf numFmtId="0" fontId="27" fillId="0" borderId="13" xfId="1" applyFont="1" applyBorder="1" applyAlignment="1">
      <alignment horizontal="center"/>
    </xf>
    <xf numFmtId="0" fontId="27" fillId="0" borderId="92" xfId="1" applyFont="1" applyBorder="1" applyAlignment="1">
      <alignment horizontal="center"/>
    </xf>
    <xf numFmtId="0" fontId="27" fillId="0" borderId="21" xfId="1" applyFont="1" applyBorder="1" applyAlignment="1">
      <alignment horizontal="center"/>
    </xf>
    <xf numFmtId="0" fontId="27" fillId="0" borderId="93" xfId="1" applyFont="1" applyBorder="1" applyAlignment="1">
      <alignment horizontal="center"/>
    </xf>
    <xf numFmtId="0" fontId="27" fillId="0" borderId="30" xfId="1" applyFont="1" applyBorder="1" applyAlignment="1">
      <alignment horizontal="center"/>
    </xf>
    <xf numFmtId="0" fontId="27" fillId="0" borderId="94" xfId="1" applyFont="1" applyBorder="1" applyAlignment="1">
      <alignment horizontal="center"/>
    </xf>
    <xf numFmtId="169" fontId="26" fillId="4" borderId="3" xfId="1" applyNumberFormat="1" applyFont="1" applyFill="1" applyBorder="1" applyAlignment="1">
      <alignment horizontal="center"/>
    </xf>
    <xf numFmtId="3" fontId="26" fillId="0" borderId="95" xfId="1" applyNumberFormat="1" applyFont="1" applyBorder="1"/>
    <xf numFmtId="3" fontId="26" fillId="0" borderId="97" xfId="1" applyNumberFormat="1" applyFont="1" applyBorder="1"/>
    <xf numFmtId="3" fontId="26" fillId="0" borderId="98" xfId="1" applyNumberFormat="1" applyFont="1" applyBorder="1"/>
    <xf numFmtId="169" fontId="26" fillId="4" borderId="100" xfId="1" applyNumberFormat="1" applyFont="1" applyFill="1" applyBorder="1" applyAlignment="1">
      <alignment horizontal="center"/>
    </xf>
    <xf numFmtId="3" fontId="26" fillId="0" borderId="103" xfId="1" applyNumberFormat="1" applyFont="1" applyBorder="1"/>
    <xf numFmtId="3" fontId="26" fillId="0" borderId="106" xfId="1" applyNumberFormat="1" applyFont="1" applyBorder="1"/>
    <xf numFmtId="3" fontId="26" fillId="0" borderId="108" xfId="1" applyNumberFormat="1" applyFont="1" applyBorder="1"/>
    <xf numFmtId="3" fontId="26" fillId="0" borderId="109" xfId="1" applyNumberFormat="1" applyFont="1" applyBorder="1"/>
    <xf numFmtId="3" fontId="26" fillId="0" borderId="112" xfId="1" applyNumberFormat="1" applyFont="1" applyBorder="1"/>
    <xf numFmtId="3" fontId="26" fillId="0" borderId="113" xfId="1" applyNumberFormat="1" applyFont="1" applyBorder="1"/>
    <xf numFmtId="3" fontId="26" fillId="0" borderId="114" xfId="1" applyNumberFormat="1" applyFont="1" applyBorder="1"/>
    <xf numFmtId="3" fontId="26" fillId="0" borderId="117" xfId="1" applyNumberFormat="1" applyFont="1" applyBorder="1"/>
    <xf numFmtId="3" fontId="26" fillId="0" borderId="119" xfId="1" applyNumberFormat="1" applyFont="1" applyBorder="1"/>
    <xf numFmtId="169" fontId="26" fillId="4" borderId="121" xfId="1" applyNumberFormat="1" applyFont="1" applyFill="1" applyBorder="1" applyAlignment="1">
      <alignment horizontal="center"/>
    </xf>
    <xf numFmtId="3" fontId="26" fillId="0" borderId="125" xfId="1" applyNumberFormat="1" applyFont="1" applyBorder="1"/>
    <xf numFmtId="0" fontId="26" fillId="0" borderId="30" xfId="1" applyFont="1" applyBorder="1"/>
    <xf numFmtId="0" fontId="27" fillId="0" borderId="30" xfId="1" applyFont="1" applyBorder="1" applyAlignment="1">
      <alignment horizontal="right"/>
    </xf>
    <xf numFmtId="0" fontId="26" fillId="0" borderId="126" xfId="1" applyFont="1" applyBorder="1" applyAlignment="1">
      <alignment horizontal="center"/>
    </xf>
    <xf numFmtId="3" fontId="26" fillId="0" borderId="127" xfId="1" applyNumberFormat="1" applyFont="1" applyBorder="1"/>
    <xf numFmtId="0" fontId="26" fillId="0" borderId="128" xfId="1" applyFont="1" applyBorder="1" applyAlignment="1">
      <alignment horizontal="center"/>
    </xf>
    <xf numFmtId="3" fontId="26" fillId="0" borderId="129" xfId="1" applyNumberFormat="1" applyFont="1" applyBorder="1"/>
    <xf numFmtId="3" fontId="26" fillId="0" borderId="130" xfId="1" applyNumberFormat="1" applyFont="1" applyBorder="1"/>
    <xf numFmtId="0" fontId="26" fillId="0" borderId="0" xfId="1" applyFont="1"/>
    <xf numFmtId="0" fontId="26" fillId="0" borderId="19" xfId="1" applyFont="1" applyBorder="1" applyAlignment="1">
      <alignment horizontal="center"/>
    </xf>
    <xf numFmtId="0" fontId="26" fillId="0" borderId="131" xfId="1" applyFont="1" applyBorder="1" applyAlignment="1">
      <alignment horizontal="center"/>
    </xf>
    <xf numFmtId="0" fontId="26" fillId="0" borderId="25" xfId="1" applyFont="1" applyBorder="1" applyAlignment="1">
      <alignment horizontal="center"/>
    </xf>
    <xf numFmtId="3" fontId="27" fillId="26" borderId="1" xfId="1" applyNumberFormat="1" applyFont="1" applyFill="1" applyBorder="1" applyAlignment="1">
      <alignment horizontal="center"/>
    </xf>
    <xf numFmtId="0" fontId="23" fillId="0" borderId="3" xfId="0" applyFont="1" applyBorder="1"/>
    <xf numFmtId="0" fontId="21" fillId="4" borderId="21" xfId="0" applyFont="1" applyFill="1" applyBorder="1"/>
    <xf numFmtId="0" fontId="0" fillId="4" borderId="31" xfId="0" applyFill="1" applyBorder="1"/>
    <xf numFmtId="0" fontId="21" fillId="26" borderId="9" xfId="0" applyFont="1" applyFill="1" applyBorder="1" applyAlignment="1">
      <alignment horizontal="center"/>
    </xf>
    <xf numFmtId="0" fontId="21" fillId="0" borderId="135" xfId="0" applyFont="1" applyBorder="1" applyAlignment="1">
      <alignment horizontal="center"/>
    </xf>
    <xf numFmtId="0" fontId="21" fillId="0" borderId="136" xfId="0" applyFont="1" applyBorder="1" applyAlignment="1">
      <alignment horizontal="center"/>
    </xf>
    <xf numFmtId="0" fontId="21" fillId="26" borderId="36" xfId="0" applyFont="1" applyFill="1" applyBorder="1" applyAlignment="1">
      <alignment horizontal="center"/>
    </xf>
    <xf numFmtId="0" fontId="21" fillId="4" borderId="36" xfId="0" applyFont="1" applyFill="1" applyBorder="1" applyAlignment="1">
      <alignment horizontal="center"/>
    </xf>
    <xf numFmtId="0" fontId="21" fillId="4" borderId="135" xfId="0" applyFont="1" applyFill="1" applyBorder="1" applyAlignment="1">
      <alignment horizontal="center"/>
    </xf>
    <xf numFmtId="0" fontId="73" fillId="0" borderId="10" xfId="0" applyFont="1" applyBorder="1" applyAlignment="1">
      <alignment horizontal="center"/>
    </xf>
    <xf numFmtId="167" fontId="0" fillId="0" borderId="138" xfId="0" applyNumberFormat="1" applyBorder="1"/>
    <xf numFmtId="167" fontId="0" fillId="0" borderId="139" xfId="0" applyNumberFormat="1" applyBorder="1"/>
    <xf numFmtId="0" fontId="0" fillId="4" borderId="0" xfId="0" applyFill="1" applyAlignment="1">
      <alignment horizontal="center"/>
    </xf>
    <xf numFmtId="167" fontId="0" fillId="4" borderId="138" xfId="0" applyNumberFormat="1" applyFill="1" applyBorder="1"/>
    <xf numFmtId="167" fontId="0" fillId="0" borderId="144" xfId="0" applyNumberFormat="1" applyBorder="1"/>
    <xf numFmtId="167" fontId="0" fillId="0" borderId="146" xfId="0" applyNumberFormat="1" applyBorder="1"/>
    <xf numFmtId="0" fontId="0" fillId="4" borderId="141" xfId="0" applyFill="1" applyBorder="1" applyAlignment="1">
      <alignment horizontal="center"/>
    </xf>
    <xf numFmtId="167" fontId="0" fillId="4" borderId="144" xfId="0" applyNumberFormat="1" applyFill="1" applyBorder="1"/>
    <xf numFmtId="0" fontId="72" fillId="0" borderId="0" xfId="0" applyFont="1" applyAlignment="1">
      <alignment horizontal="center"/>
    </xf>
    <xf numFmtId="167" fontId="21" fillId="0" borderId="10" xfId="0" applyNumberFormat="1" applyFont="1" applyBorder="1" applyAlignment="1">
      <alignment horizontal="center"/>
    </xf>
    <xf numFmtId="0" fontId="75" fillId="0" borderId="0" xfId="0" applyFont="1" applyAlignment="1">
      <alignment horizontal="left"/>
    </xf>
    <xf numFmtId="0" fontId="21" fillId="0" borderId="0" xfId="0" applyFont="1" applyAlignment="1">
      <alignment vertical="center"/>
    </xf>
    <xf numFmtId="9" fontId="0" fillId="0" borderId="0" xfId="5" applyFont="1" applyFill="1"/>
    <xf numFmtId="9" fontId="0" fillId="0" borderId="36" xfId="5" applyFont="1" applyFill="1" applyBorder="1"/>
    <xf numFmtId="0" fontId="76" fillId="3" borderId="32" xfId="0" applyFont="1" applyFill="1" applyBorder="1" applyAlignment="1">
      <alignment horizontal="center"/>
    </xf>
    <xf numFmtId="0" fontId="76" fillId="3" borderId="36" xfId="0" applyFont="1" applyFill="1" applyBorder="1" applyAlignment="1">
      <alignment horizontal="center"/>
    </xf>
    <xf numFmtId="0" fontId="0" fillId="3" borderId="36" xfId="0" applyFill="1" applyBorder="1"/>
    <xf numFmtId="0" fontId="72" fillId="0" borderId="21" xfId="0" applyFont="1" applyBorder="1" applyAlignment="1">
      <alignment wrapText="1"/>
    </xf>
    <xf numFmtId="0" fontId="77" fillId="0" borderId="30" xfId="0" applyFont="1" applyBorder="1" applyAlignment="1">
      <alignment horizontal="right" wrapText="1"/>
    </xf>
    <xf numFmtId="0" fontId="21" fillId="0" borderId="1" xfId="0" applyFont="1" applyBorder="1" applyAlignment="1">
      <alignment horizontal="center" vertical="center"/>
    </xf>
    <xf numFmtId="0" fontId="0" fillId="0" borderId="152" xfId="0" applyBorder="1"/>
    <xf numFmtId="0" fontId="0" fillId="0" borderId="154" xfId="0" applyBorder="1"/>
    <xf numFmtId="42" fontId="0" fillId="0" borderId="75" xfId="0" applyNumberFormat="1" applyBorder="1"/>
    <xf numFmtId="42" fontId="0" fillId="0" borderId="156" xfId="0" applyNumberFormat="1" applyBorder="1"/>
    <xf numFmtId="42" fontId="0" fillId="0" borderId="76" xfId="0" applyNumberFormat="1" applyBorder="1"/>
    <xf numFmtId="42" fontId="21" fillId="0" borderId="86" xfId="0" applyNumberFormat="1" applyFont="1" applyBorder="1"/>
    <xf numFmtId="0" fontId="0" fillId="0" borderId="144" xfId="0" applyBorder="1"/>
    <xf numFmtId="42" fontId="0" fillId="0" borderId="141" xfId="0" applyNumberFormat="1" applyBorder="1"/>
    <xf numFmtId="42" fontId="0" fillId="0" borderId="73" xfId="0" applyNumberFormat="1" applyBorder="1"/>
    <xf numFmtId="42" fontId="0" fillId="0" borderId="157" xfId="0" applyNumberFormat="1" applyBorder="1"/>
    <xf numFmtId="42" fontId="21" fillId="0" borderId="142" xfId="0" applyNumberFormat="1" applyFont="1" applyBorder="1"/>
    <xf numFmtId="0" fontId="0" fillId="0" borderId="36" xfId="0" applyBorder="1"/>
    <xf numFmtId="42" fontId="0" fillId="0" borderId="36" xfId="0" applyNumberFormat="1" applyBorder="1"/>
    <xf numFmtId="42" fontId="0" fillId="0" borderId="150" xfId="0" applyNumberFormat="1" applyBorder="1"/>
    <xf numFmtId="42" fontId="0" fillId="0" borderId="39" xfId="0" applyNumberFormat="1" applyBorder="1"/>
    <xf numFmtId="42" fontId="21" fillId="0" borderId="39" xfId="0" applyNumberFormat="1" applyFont="1" applyBorder="1"/>
    <xf numFmtId="44" fontId="0" fillId="0" borderId="0" xfId="0" applyNumberFormat="1"/>
    <xf numFmtId="0" fontId="0" fillId="3" borderId="20" xfId="0" applyFill="1" applyBorder="1"/>
    <xf numFmtId="0" fontId="0" fillId="0" borderId="21" xfId="0" applyBorder="1"/>
    <xf numFmtId="0" fontId="78" fillId="0" borderId="0" xfId="0" applyFont="1"/>
    <xf numFmtId="0" fontId="21" fillId="0" borderId="158" xfId="0" applyFont="1" applyBorder="1" applyAlignment="1">
      <alignment horizontal="center" vertical="center"/>
    </xf>
    <xf numFmtId="0" fontId="21" fillId="0" borderId="159" xfId="0" applyFont="1" applyBorder="1" applyAlignment="1">
      <alignment horizontal="center" vertical="center"/>
    </xf>
    <xf numFmtId="0" fontId="21" fillId="0" borderId="139" xfId="0" applyFont="1" applyBorder="1" applyAlignment="1">
      <alignment horizontal="center" vertical="center"/>
    </xf>
    <xf numFmtId="0" fontId="21" fillId="0" borderId="71" xfId="0" applyFont="1" applyBorder="1" applyAlignment="1">
      <alignment horizontal="center" vertical="center"/>
    </xf>
    <xf numFmtId="0" fontId="78" fillId="0" borderId="0" xfId="0" applyFont="1" applyAlignment="1">
      <alignment horizontal="center" vertical="center"/>
    </xf>
    <xf numFmtId="0" fontId="0" fillId="6" borderId="160" xfId="0" applyFill="1" applyBorder="1" applyAlignment="1">
      <alignment horizontal="center" vertical="center"/>
    </xf>
    <xf numFmtId="0" fontId="0" fillId="6" borderId="1" xfId="0" applyFill="1" applyBorder="1" applyAlignment="1">
      <alignment horizontal="center" vertical="center"/>
    </xf>
    <xf numFmtId="0" fontId="21" fillId="6" borderId="14" xfId="0" applyFont="1" applyFill="1" applyBorder="1" applyAlignment="1">
      <alignment horizontal="center" vertical="center"/>
    </xf>
    <xf numFmtId="42" fontId="0" fillId="0" borderId="160" xfId="0" applyNumberFormat="1" applyBorder="1"/>
    <xf numFmtId="42" fontId="0" fillId="0" borderId="1" xfId="0" applyNumberFormat="1" applyBorder="1"/>
    <xf numFmtId="42" fontId="21" fillId="0" borderId="14" xfId="0" applyNumberFormat="1" applyFont="1" applyBorder="1"/>
    <xf numFmtId="42" fontId="0" fillId="0" borderId="161" xfId="0" applyNumberFormat="1" applyBorder="1"/>
    <xf numFmtId="42" fontId="0" fillId="0" borderId="162" xfId="0" applyNumberFormat="1" applyBorder="1"/>
    <xf numFmtId="42" fontId="21" fillId="0" borderId="26" xfId="0" applyNumberFormat="1" applyFont="1" applyBorder="1"/>
    <xf numFmtId="0" fontId="68" fillId="0" borderId="0" xfId="0" applyFont="1"/>
    <xf numFmtId="0" fontId="21" fillId="0" borderId="0" xfId="0" applyFont="1" applyAlignment="1">
      <alignment horizontal="center"/>
    </xf>
    <xf numFmtId="0" fontId="21" fillId="26" borderId="21" xfId="0" applyFont="1" applyFill="1" applyBorder="1" applyAlignment="1">
      <alignment horizontal="center"/>
    </xf>
    <xf numFmtId="0" fontId="21" fillId="0" borderId="163" xfId="0" applyFont="1" applyBorder="1" applyAlignment="1">
      <alignment horizontal="center"/>
    </xf>
    <xf numFmtId="0" fontId="21" fillId="26" borderId="30" xfId="0" applyFont="1" applyFill="1" applyBorder="1" applyAlignment="1">
      <alignment horizontal="center"/>
    </xf>
    <xf numFmtId="0" fontId="21" fillId="0" borderId="164" xfId="0" applyFont="1" applyBorder="1" applyAlignment="1">
      <alignment horizontal="center"/>
    </xf>
    <xf numFmtId="0" fontId="21" fillId="4" borderId="13" xfId="0" applyFont="1" applyFill="1" applyBorder="1" applyAlignment="1">
      <alignment horizontal="center"/>
    </xf>
    <xf numFmtId="0" fontId="21" fillId="4" borderId="165" xfId="0" applyFont="1" applyFill="1" applyBorder="1" applyAlignment="1">
      <alignment horizontal="center"/>
    </xf>
    <xf numFmtId="42" fontId="0" fillId="0" borderId="139" xfId="0" applyNumberFormat="1" applyBorder="1"/>
    <xf numFmtId="42" fontId="0" fillId="0" borderId="138" xfId="0" applyNumberFormat="1" applyBorder="1"/>
    <xf numFmtId="0" fontId="0" fillId="4" borderId="16" xfId="0" applyFill="1" applyBorder="1" applyAlignment="1">
      <alignment horizontal="center"/>
    </xf>
    <xf numFmtId="42" fontId="0" fillId="4" borderId="166" xfId="0" applyNumberFormat="1" applyFill="1" applyBorder="1"/>
    <xf numFmtId="42" fontId="0" fillId="0" borderId="146" xfId="0" applyNumberFormat="1" applyBorder="1"/>
    <xf numFmtId="42" fontId="0" fillId="0" borderId="144" xfId="0" applyNumberFormat="1" applyBorder="1"/>
    <xf numFmtId="0" fontId="0" fillId="4" borderId="167" xfId="0" applyFill="1" applyBorder="1" applyAlignment="1">
      <alignment horizontal="center"/>
    </xf>
    <xf numFmtId="42" fontId="0" fillId="4" borderId="168" xfId="0" applyNumberFormat="1" applyFill="1" applyBorder="1"/>
    <xf numFmtId="42" fontId="0" fillId="0" borderId="136" xfId="0" applyNumberFormat="1" applyBorder="1"/>
    <xf numFmtId="42" fontId="0" fillId="0" borderId="135" xfId="0" applyNumberFormat="1" applyBorder="1"/>
    <xf numFmtId="0" fontId="0" fillId="4" borderId="67" xfId="0" applyFill="1" applyBorder="1" applyAlignment="1">
      <alignment horizontal="center"/>
    </xf>
    <xf numFmtId="42" fontId="0" fillId="4" borderId="170" xfId="0" applyNumberFormat="1" applyFill="1" applyBorder="1"/>
    <xf numFmtId="5" fontId="21" fillId="0" borderId="1" xfId="0" applyNumberFormat="1" applyFont="1" applyBorder="1" applyAlignment="1">
      <alignment horizontal="center"/>
    </xf>
    <xf numFmtId="5" fontId="21" fillId="0" borderId="161" xfId="0" applyNumberFormat="1" applyFont="1" applyBorder="1" applyAlignment="1">
      <alignment horizontal="center"/>
    </xf>
    <xf numFmtId="0" fontId="23" fillId="0" borderId="10" xfId="0" applyFont="1" applyBorder="1" applyAlignment="1">
      <alignment horizontal="center" vertical="center"/>
    </xf>
    <xf numFmtId="167" fontId="0" fillId="0" borderId="174" xfId="0" applyNumberFormat="1" applyBorder="1"/>
    <xf numFmtId="167" fontId="0" fillId="0" borderId="175" xfId="0" applyNumberFormat="1" applyBorder="1"/>
    <xf numFmtId="0" fontId="0" fillId="4" borderId="171" xfId="0" applyFill="1" applyBorder="1" applyAlignment="1">
      <alignment horizontal="center"/>
    </xf>
    <xf numFmtId="167" fontId="0" fillId="4" borderId="174" xfId="0" applyNumberFormat="1" applyFill="1" applyBorder="1"/>
    <xf numFmtId="0" fontId="21" fillId="3" borderId="30" xfId="0" applyFont="1" applyFill="1" applyBorder="1"/>
    <xf numFmtId="170" fontId="21" fillId="0" borderId="10" xfId="0" applyNumberFormat="1" applyFont="1" applyBorder="1" applyAlignment="1">
      <alignment horizontal="center" vertical="center"/>
    </xf>
    <xf numFmtId="167" fontId="21" fillId="0" borderId="10" xfId="0" applyNumberFormat="1" applyFont="1" applyBorder="1" applyAlignment="1">
      <alignment horizontal="center" vertical="center"/>
    </xf>
    <xf numFmtId="0" fontId="79" fillId="0" borderId="0" xfId="1" applyFont="1"/>
    <xf numFmtId="0" fontId="80" fillId="0" borderId="0" xfId="1" applyFont="1" applyAlignment="1">
      <alignment horizontal="center"/>
    </xf>
    <xf numFmtId="0" fontId="81" fillId="0" borderId="0" xfId="1" applyFont="1"/>
    <xf numFmtId="0" fontId="81" fillId="0" borderId="0" xfId="1" applyFont="1" applyAlignment="1">
      <alignment horizontal="center"/>
    </xf>
    <xf numFmtId="0" fontId="79" fillId="0" borderId="0" xfId="1" applyFont="1" applyAlignment="1">
      <alignment horizontal="center"/>
    </xf>
    <xf numFmtId="0" fontId="82" fillId="0" borderId="0" xfId="1" applyFont="1"/>
    <xf numFmtId="0" fontId="83" fillId="27" borderId="0" xfId="1" applyFont="1" applyFill="1" applyAlignment="1">
      <alignment horizontal="center"/>
    </xf>
    <xf numFmtId="0" fontId="83" fillId="27" borderId="0" xfId="1" applyFont="1" applyFill="1"/>
    <xf numFmtId="0" fontId="83" fillId="27" borderId="36" xfId="1" applyFont="1" applyFill="1" applyBorder="1" applyAlignment="1">
      <alignment horizontal="center"/>
    </xf>
    <xf numFmtId="0" fontId="83" fillId="27" borderId="36" xfId="1" applyFont="1" applyFill="1" applyBorder="1"/>
    <xf numFmtId="0" fontId="84" fillId="27" borderId="36" xfId="1" applyFont="1" applyFill="1" applyBorder="1"/>
    <xf numFmtId="0" fontId="85" fillId="4" borderId="0" xfId="1" applyFont="1" applyFill="1"/>
    <xf numFmtId="0" fontId="79" fillId="4" borderId="0" xfId="1" applyFont="1" applyFill="1"/>
    <xf numFmtId="0" fontId="79" fillId="4" borderId="0" xfId="1" applyFont="1" applyFill="1" applyAlignment="1">
      <alignment horizontal="right"/>
    </xf>
    <xf numFmtId="0" fontId="79" fillId="4" borderId="0" xfId="1" applyFont="1" applyFill="1" applyAlignment="1">
      <alignment horizontal="center"/>
    </xf>
    <xf numFmtId="0" fontId="79" fillId="4" borderId="36" xfId="1" applyFont="1" applyFill="1" applyBorder="1"/>
    <xf numFmtId="0" fontId="79" fillId="4" borderId="36" xfId="1" applyFont="1" applyFill="1" applyBorder="1" applyAlignment="1">
      <alignment horizontal="center"/>
    </xf>
    <xf numFmtId="2" fontId="86" fillId="4" borderId="32" xfId="1" applyNumberFormat="1" applyFont="1" applyFill="1" applyBorder="1"/>
    <xf numFmtId="2" fontId="86" fillId="4" borderId="0" xfId="1" applyNumberFormat="1" applyFont="1" applyFill="1"/>
    <xf numFmtId="0" fontId="86" fillId="4" borderId="32" xfId="1" applyFont="1" applyFill="1" applyBorder="1" applyAlignment="1">
      <alignment horizontal="center"/>
    </xf>
    <xf numFmtId="2" fontId="86" fillId="4" borderId="0" xfId="1" applyNumberFormat="1" applyFont="1" applyFill="1" applyAlignment="1">
      <alignment horizontal="center"/>
    </xf>
    <xf numFmtId="0" fontId="86" fillId="4" borderId="0" xfId="1" applyFont="1" applyFill="1" applyAlignment="1">
      <alignment horizontal="center"/>
    </xf>
    <xf numFmtId="2" fontId="86" fillId="4" borderId="32" xfId="1" applyNumberFormat="1" applyFont="1" applyFill="1" applyBorder="1" applyAlignment="1">
      <alignment horizontal="center"/>
    </xf>
    <xf numFmtId="0" fontId="86" fillId="4" borderId="32" xfId="1" applyFont="1" applyFill="1" applyBorder="1"/>
    <xf numFmtId="0" fontId="79" fillId="4" borderId="2" xfId="1" applyFont="1" applyFill="1" applyBorder="1"/>
    <xf numFmtId="2" fontId="79" fillId="4" borderId="2" xfId="1" applyNumberFormat="1" applyFont="1" applyFill="1" applyBorder="1"/>
    <xf numFmtId="2" fontId="86" fillId="4" borderId="2" xfId="1" applyNumberFormat="1" applyFont="1" applyFill="1" applyBorder="1"/>
    <xf numFmtId="2" fontId="79" fillId="0" borderId="0" xfId="1" applyNumberFormat="1" applyFont="1"/>
    <xf numFmtId="2" fontId="82" fillId="0" borderId="0" xfId="1" applyNumberFormat="1" applyFont="1"/>
    <xf numFmtId="2" fontId="86" fillId="4" borderId="0" xfId="2" applyNumberFormat="1" applyFont="1" applyFill="1" applyBorder="1"/>
    <xf numFmtId="2" fontId="86" fillId="4" borderId="0" xfId="2" applyNumberFormat="1" applyFont="1" applyFill="1" applyBorder="1" applyAlignment="1">
      <alignment horizontal="center"/>
    </xf>
    <xf numFmtId="2" fontId="86" fillId="4" borderId="0" xfId="2" applyNumberFormat="1" applyFont="1" applyFill="1" applyAlignment="1">
      <alignment horizontal="center"/>
    </xf>
    <xf numFmtId="0" fontId="79" fillId="26" borderId="0" xfId="1" applyFont="1" applyFill="1"/>
    <xf numFmtId="2" fontId="79" fillId="26" borderId="0" xfId="1" applyNumberFormat="1" applyFont="1" applyFill="1"/>
    <xf numFmtId="0" fontId="87" fillId="26" borderId="0" xfId="1" applyFont="1" applyFill="1"/>
    <xf numFmtId="0" fontId="87" fillId="26" borderId="0" xfId="1" applyFont="1" applyFill="1" applyAlignment="1">
      <alignment horizontal="right" vertical="center"/>
    </xf>
    <xf numFmtId="0" fontId="88" fillId="26" borderId="0" xfId="1" applyFont="1" applyFill="1"/>
    <xf numFmtId="0" fontId="86" fillId="3" borderId="32" xfId="1" applyFont="1" applyFill="1" applyBorder="1" applyProtection="1">
      <protection locked="0"/>
    </xf>
    <xf numFmtId="2" fontId="86" fillId="3" borderId="32" xfId="1" applyNumberFormat="1" applyFont="1" applyFill="1" applyBorder="1" applyProtection="1">
      <protection locked="0"/>
    </xf>
    <xf numFmtId="0" fontId="0" fillId="26" borderId="0" xfId="0" applyFill="1" applyProtection="1">
      <protection locked="0"/>
    </xf>
    <xf numFmtId="0" fontId="0" fillId="26" borderId="3" xfId="0" applyFill="1" applyBorder="1" applyProtection="1">
      <protection locked="0"/>
    </xf>
    <xf numFmtId="44" fontId="0" fillId="26" borderId="3" xfId="0" applyNumberFormat="1" applyFill="1" applyBorder="1" applyProtection="1">
      <protection locked="0"/>
    </xf>
    <xf numFmtId="0" fontId="0" fillId="26" borderId="137" xfId="0" applyFill="1" applyBorder="1" applyAlignment="1" applyProtection="1">
      <alignment horizontal="center"/>
      <protection locked="0"/>
    </xf>
    <xf numFmtId="0" fontId="0" fillId="26" borderId="141" xfId="0" applyFill="1" applyBorder="1" applyProtection="1">
      <protection locked="0"/>
    </xf>
    <xf numFmtId="0" fontId="0" fillId="26" borderId="142" xfId="0" applyFill="1" applyBorder="1" applyProtection="1">
      <protection locked="0"/>
    </xf>
    <xf numFmtId="44" fontId="0" fillId="26" borderId="142" xfId="0" applyNumberFormat="1" applyFill="1" applyBorder="1" applyProtection="1">
      <protection locked="0"/>
    </xf>
    <xf numFmtId="0" fontId="0" fillId="26" borderId="143" xfId="0" applyFill="1" applyBorder="1" applyAlignment="1" applyProtection="1">
      <alignment horizontal="center"/>
      <protection locked="0"/>
    </xf>
    <xf numFmtId="0" fontId="0" fillId="26" borderId="171" xfId="0" applyFill="1" applyBorder="1" applyProtection="1">
      <protection locked="0"/>
    </xf>
    <xf numFmtId="0" fontId="0" fillId="26" borderId="172" xfId="0" applyFill="1" applyBorder="1" applyProtection="1">
      <protection locked="0"/>
    </xf>
    <xf numFmtId="44" fontId="0" fillId="26" borderId="172" xfId="0" applyNumberFormat="1" applyFill="1" applyBorder="1" applyProtection="1">
      <protection locked="0"/>
    </xf>
    <xf numFmtId="0" fontId="0" fillId="26" borderId="173" xfId="0" applyFill="1" applyBorder="1" applyAlignment="1" applyProtection="1">
      <alignment horizontal="center"/>
      <protection locked="0"/>
    </xf>
    <xf numFmtId="0" fontId="0" fillId="26" borderId="85" xfId="0" applyFill="1" applyBorder="1" applyAlignment="1" applyProtection="1">
      <alignment horizontal="center"/>
      <protection locked="0"/>
    </xf>
    <xf numFmtId="0" fontId="0" fillId="26" borderId="145" xfId="0" applyFill="1" applyBorder="1" applyAlignment="1" applyProtection="1">
      <alignment horizontal="center"/>
      <protection locked="0"/>
    </xf>
    <xf numFmtId="0" fontId="0" fillId="26" borderId="169" xfId="0" applyFill="1" applyBorder="1" applyAlignment="1" applyProtection="1">
      <alignment horizontal="center"/>
      <protection locked="0"/>
    </xf>
    <xf numFmtId="0" fontId="0" fillId="26" borderId="0" xfId="0" applyFill="1" applyAlignment="1" applyProtection="1">
      <alignment horizontal="center"/>
      <protection locked="0"/>
    </xf>
    <xf numFmtId="0" fontId="0" fillId="26" borderId="141" xfId="0" applyFill="1" applyBorder="1" applyAlignment="1" applyProtection="1">
      <alignment horizontal="center"/>
      <protection locked="0"/>
    </xf>
    <xf numFmtId="0" fontId="0" fillId="26" borderId="171" xfId="0" applyFill="1" applyBorder="1" applyAlignment="1" applyProtection="1">
      <alignment horizontal="center"/>
      <protection locked="0"/>
    </xf>
    <xf numFmtId="0" fontId="0" fillId="26" borderId="85" xfId="0" applyFill="1" applyBorder="1" applyProtection="1">
      <protection locked="0"/>
    </xf>
    <xf numFmtId="0" fontId="0" fillId="26" borderId="145" xfId="0" applyFill="1" applyBorder="1" applyProtection="1">
      <protection locked="0"/>
    </xf>
    <xf numFmtId="0" fontId="0" fillId="26" borderId="169" xfId="0" applyFill="1" applyBorder="1" applyProtection="1">
      <protection locked="0"/>
    </xf>
    <xf numFmtId="0" fontId="0" fillId="26" borderId="140" xfId="0" applyFill="1" applyBorder="1" applyAlignment="1" applyProtection="1">
      <alignment horizontal="center"/>
      <protection locked="0"/>
    </xf>
    <xf numFmtId="0" fontId="0" fillId="26" borderId="142" xfId="0" applyFill="1" applyBorder="1" applyAlignment="1" applyProtection="1">
      <alignment horizontal="center"/>
      <protection locked="0"/>
    </xf>
    <xf numFmtId="0" fontId="0" fillId="26" borderId="172" xfId="0" applyFill="1" applyBorder="1" applyAlignment="1" applyProtection="1">
      <alignment horizontal="center"/>
      <protection locked="0"/>
    </xf>
    <xf numFmtId="0" fontId="0" fillId="26" borderId="36" xfId="0" applyFill="1" applyBorder="1" applyAlignment="1" applyProtection="1">
      <alignment horizontal="center"/>
      <protection locked="0"/>
    </xf>
    <xf numFmtId="0" fontId="0" fillId="26" borderId="9" xfId="0" applyFill="1" applyBorder="1" applyAlignment="1" applyProtection="1">
      <alignment horizontal="center"/>
      <protection locked="0"/>
    </xf>
    <xf numFmtId="9" fontId="21" fillId="26" borderId="0" xfId="5" applyFont="1" applyFill="1" applyAlignment="1" applyProtection="1">
      <alignment horizontal="center" vertical="center"/>
      <protection locked="0"/>
    </xf>
    <xf numFmtId="42" fontId="0" fillId="26" borderId="153" xfId="0" applyNumberFormat="1" applyFill="1" applyBorder="1" applyProtection="1">
      <protection locked="0"/>
    </xf>
    <xf numFmtId="42" fontId="0" fillId="26" borderId="73" xfId="0" applyNumberFormat="1" applyFill="1" applyBorder="1" applyProtection="1">
      <protection locked="0"/>
    </xf>
    <xf numFmtId="42" fontId="0" fillId="26" borderId="156" xfId="0" applyNumberFormat="1" applyFill="1" applyBorder="1" applyProtection="1">
      <protection locked="0"/>
    </xf>
    <xf numFmtId="0" fontId="0" fillId="26" borderId="155" xfId="0" applyFill="1" applyBorder="1" applyAlignment="1" applyProtection="1">
      <alignment horizontal="center"/>
      <protection locked="0"/>
    </xf>
    <xf numFmtId="0" fontId="0" fillId="26" borderId="10" xfId="0" applyFill="1" applyBorder="1" applyAlignment="1" applyProtection="1">
      <alignment horizontal="center"/>
      <protection locked="0"/>
    </xf>
    <xf numFmtId="0" fontId="0" fillId="26" borderId="21" xfId="0" applyFill="1" applyBorder="1" applyAlignment="1" applyProtection="1">
      <alignment horizontal="center" vertical="center"/>
      <protection locked="0"/>
    </xf>
    <xf numFmtId="0" fontId="0" fillId="26" borderId="151" xfId="0" applyFill="1" applyBorder="1" applyAlignment="1" applyProtection="1">
      <alignment horizontal="center" vertical="center"/>
      <protection locked="0"/>
    </xf>
    <xf numFmtId="0" fontId="0" fillId="26" borderId="31" xfId="0" applyFill="1" applyBorder="1" applyAlignment="1" applyProtection="1">
      <alignment horizontal="center" vertical="center"/>
      <protection locked="0"/>
    </xf>
    <xf numFmtId="0" fontId="26" fillId="4" borderId="20" xfId="1" applyFont="1" applyFill="1" applyBorder="1" applyProtection="1">
      <protection locked="0"/>
    </xf>
    <xf numFmtId="0" fontId="26" fillId="4" borderId="20" xfId="1" applyFont="1" applyFill="1" applyBorder="1" applyAlignment="1" applyProtection="1">
      <alignment horizontal="center"/>
      <protection locked="0"/>
    </xf>
    <xf numFmtId="0" fontId="26" fillId="4" borderId="3" xfId="1" applyFont="1" applyFill="1" applyBorder="1" applyAlignment="1" applyProtection="1">
      <alignment horizontal="center"/>
      <protection locked="0"/>
    </xf>
    <xf numFmtId="0" fontId="26" fillId="4" borderId="99" xfId="1" applyFont="1" applyFill="1" applyBorder="1" applyProtection="1">
      <protection locked="0"/>
    </xf>
    <xf numFmtId="0" fontId="26" fillId="4" borderId="99" xfId="1" applyFont="1" applyFill="1" applyBorder="1" applyAlignment="1" applyProtection="1">
      <alignment horizontal="center"/>
      <protection locked="0"/>
    </xf>
    <xf numFmtId="0" fontId="26" fillId="4" borderId="100" xfId="1" applyFont="1" applyFill="1" applyBorder="1" applyAlignment="1" applyProtection="1">
      <alignment horizontal="center"/>
      <protection locked="0"/>
    </xf>
    <xf numFmtId="0" fontId="26" fillId="4" borderId="120" xfId="1" applyFont="1" applyFill="1" applyBorder="1" applyProtection="1">
      <protection locked="0"/>
    </xf>
    <xf numFmtId="0" fontId="26" fillId="4" borderId="120" xfId="1" applyFont="1" applyFill="1" applyBorder="1" applyAlignment="1" applyProtection="1">
      <alignment horizontal="center"/>
      <protection locked="0"/>
    </xf>
    <xf numFmtId="0" fontId="26" fillId="4" borderId="121" xfId="1" applyFont="1" applyFill="1" applyBorder="1" applyAlignment="1" applyProtection="1">
      <alignment horizontal="center"/>
      <protection locked="0"/>
    </xf>
    <xf numFmtId="0" fontId="26" fillId="4" borderId="0" xfId="1" applyFont="1" applyFill="1" applyAlignment="1" applyProtection="1">
      <alignment horizontal="center"/>
      <protection locked="0"/>
    </xf>
    <xf numFmtId="0" fontId="26" fillId="4" borderId="16" xfId="1" applyFont="1" applyFill="1" applyBorder="1" applyAlignment="1" applyProtection="1">
      <alignment horizontal="center"/>
      <protection locked="0"/>
    </xf>
    <xf numFmtId="0" fontId="26" fillId="4" borderId="101" xfId="1" applyFont="1" applyFill="1" applyBorder="1" applyAlignment="1" applyProtection="1">
      <alignment horizontal="center"/>
      <protection locked="0"/>
    </xf>
    <xf numFmtId="0" fontId="26" fillId="4" borderId="102" xfId="1" applyFont="1" applyFill="1" applyBorder="1" applyAlignment="1" applyProtection="1">
      <alignment horizontal="center"/>
      <protection locked="0"/>
    </xf>
    <xf numFmtId="0" fontId="26" fillId="4" borderId="122" xfId="1" applyFont="1" applyFill="1" applyBorder="1" applyAlignment="1" applyProtection="1">
      <alignment horizontal="center"/>
      <protection locked="0"/>
    </xf>
    <xf numFmtId="0" fontId="26" fillId="4" borderId="123" xfId="1" applyFont="1" applyFill="1" applyBorder="1" applyAlignment="1" applyProtection="1">
      <alignment horizontal="center"/>
      <protection locked="0"/>
    </xf>
    <xf numFmtId="0" fontId="26" fillId="4" borderId="85" xfId="1" applyFont="1" applyFill="1" applyBorder="1" applyAlignment="1" applyProtection="1">
      <alignment horizontal="center"/>
      <protection locked="0"/>
    </xf>
    <xf numFmtId="0" fontId="26" fillId="4" borderId="104" xfId="1" applyFont="1" applyFill="1" applyBorder="1" applyAlignment="1" applyProtection="1">
      <alignment horizontal="center"/>
      <protection locked="0"/>
    </xf>
    <xf numFmtId="0" fontId="26" fillId="4" borderId="110" xfId="1" applyFont="1" applyFill="1" applyBorder="1" applyAlignment="1" applyProtection="1">
      <alignment horizontal="center"/>
      <protection locked="0"/>
    </xf>
    <xf numFmtId="0" fontId="26" fillId="4" borderId="115" xfId="1" applyFont="1" applyFill="1" applyBorder="1" applyAlignment="1" applyProtection="1">
      <alignment horizontal="center"/>
      <protection locked="0"/>
    </xf>
    <xf numFmtId="0" fontId="26" fillId="4" borderId="9" xfId="1" applyFont="1" applyFill="1" applyBorder="1" applyAlignment="1" applyProtection="1">
      <alignment horizontal="center"/>
      <protection locked="0"/>
    </xf>
    <xf numFmtId="0" fontId="26" fillId="4" borderId="96" xfId="1" applyFont="1" applyFill="1" applyBorder="1" applyAlignment="1" applyProtection="1">
      <alignment horizontal="center"/>
      <protection locked="0"/>
    </xf>
    <xf numFmtId="0" fontId="26" fillId="4" borderId="105" xfId="1" applyFont="1" applyFill="1" applyBorder="1" applyAlignment="1" applyProtection="1">
      <alignment horizontal="center"/>
      <protection locked="0"/>
    </xf>
    <xf numFmtId="0" fontId="26" fillId="4" borderId="111" xfId="1" applyFont="1" applyFill="1" applyBorder="1" applyAlignment="1" applyProtection="1">
      <alignment horizontal="center"/>
      <protection locked="0"/>
    </xf>
    <xf numFmtId="0" fontId="26" fillId="4" borderId="116" xfId="1" applyFont="1" applyFill="1" applyBorder="1" applyAlignment="1" applyProtection="1">
      <alignment horizontal="center"/>
      <protection locked="0"/>
    </xf>
    <xf numFmtId="0" fontId="26" fillId="4" borderId="124" xfId="1" applyFont="1" applyFill="1" applyBorder="1" applyAlignment="1" applyProtection="1">
      <alignment horizontal="center"/>
      <protection locked="0"/>
    </xf>
    <xf numFmtId="0" fontId="26" fillId="4" borderId="107" xfId="1" applyFont="1" applyFill="1" applyBorder="1" applyAlignment="1" applyProtection="1">
      <alignment horizontal="center"/>
      <protection locked="0"/>
    </xf>
    <xf numFmtId="0" fontId="26" fillId="4" borderId="118" xfId="1" applyFont="1" applyFill="1" applyBorder="1" applyAlignment="1" applyProtection="1">
      <alignment horizontal="center"/>
      <protection locked="0"/>
    </xf>
    <xf numFmtId="0" fontId="26" fillId="4" borderId="36" xfId="1" applyFont="1" applyFill="1" applyBorder="1" applyAlignment="1" applyProtection="1">
      <alignment horizontal="center"/>
      <protection locked="0"/>
    </xf>
    <xf numFmtId="0" fontId="51" fillId="0" borderId="0" xfId="0" applyFont="1"/>
    <xf numFmtId="0" fontId="26" fillId="0" borderId="0" xfId="1" applyFont="1" applyAlignment="1">
      <alignment horizontal="center"/>
    </xf>
    <xf numFmtId="0" fontId="2" fillId="5" borderId="0" xfId="0" applyFont="1" applyFill="1"/>
    <xf numFmtId="0" fontId="49" fillId="5" borderId="0" xfId="0" applyFont="1" applyFill="1"/>
    <xf numFmtId="0" fontId="56" fillId="5" borderId="0" xfId="0" applyFont="1" applyFill="1" applyAlignment="1">
      <alignment horizontal="center"/>
    </xf>
    <xf numFmtId="0" fontId="47" fillId="5" borderId="0" xfId="0" applyFont="1" applyFill="1"/>
    <xf numFmtId="0" fontId="5" fillId="0" borderId="0" xfId="1" applyFont="1" applyAlignment="1">
      <alignment horizontal="center"/>
    </xf>
    <xf numFmtId="167" fontId="12" fillId="3" borderId="0" xfId="3" quotePrefix="1" applyNumberFormat="1" applyFont="1" applyFill="1" applyBorder="1" applyAlignment="1" applyProtection="1">
      <alignment horizontal="center" vertical="top"/>
      <protection locked="0"/>
    </xf>
    <xf numFmtId="43" fontId="5" fillId="3" borderId="0" xfId="1" applyNumberFormat="1" applyFont="1" applyFill="1" applyAlignment="1">
      <alignment horizontal="center"/>
    </xf>
    <xf numFmtId="0" fontId="50" fillId="3" borderId="0" xfId="1" applyFont="1" applyFill="1" applyAlignment="1">
      <alignment horizontal="center"/>
    </xf>
    <xf numFmtId="0" fontId="7" fillId="2" borderId="5" xfId="1" applyFont="1" applyFill="1" applyBorder="1" applyAlignment="1">
      <alignment horizontal="center"/>
    </xf>
    <xf numFmtId="0" fontId="7" fillId="2" borderId="6" xfId="1" applyFont="1" applyFill="1" applyBorder="1" applyAlignment="1">
      <alignment horizontal="center"/>
    </xf>
    <xf numFmtId="164" fontId="2" fillId="2" borderId="63" xfId="1" applyNumberFormat="1" applyFill="1" applyBorder="1" applyAlignment="1">
      <alignment horizontal="center"/>
    </xf>
    <xf numFmtId="164" fontId="2" fillId="3" borderId="0" xfId="1" applyNumberFormat="1" applyFill="1" applyAlignment="1">
      <alignment horizontal="center"/>
    </xf>
    <xf numFmtId="0" fontId="4" fillId="8" borderId="5" xfId="1" applyFont="1" applyFill="1" applyBorder="1" applyAlignment="1">
      <alignment horizontal="center"/>
    </xf>
    <xf numFmtId="0" fontId="4" fillId="8" borderId="6" xfId="1" applyFont="1" applyFill="1" applyBorder="1" applyAlignment="1">
      <alignment horizontal="center"/>
    </xf>
    <xf numFmtId="0" fontId="4" fillId="8" borderId="4" xfId="1" applyFont="1" applyFill="1" applyBorder="1" applyAlignment="1">
      <alignment horizontal="center"/>
    </xf>
    <xf numFmtId="164" fontId="15" fillId="3" borderId="29" xfId="4" applyNumberFormat="1" applyFont="1" applyFill="1" applyBorder="1" applyAlignment="1" applyProtection="1">
      <alignment horizontal="center"/>
      <protection locked="0"/>
    </xf>
    <xf numFmtId="0" fontId="5" fillId="3" borderId="27" xfId="1" applyFont="1" applyFill="1" applyBorder="1" applyAlignment="1" applyProtection="1">
      <alignment horizontal="center"/>
      <protection locked="0"/>
    </xf>
    <xf numFmtId="0" fontId="13" fillId="3" borderId="28" xfId="1" applyFont="1" applyFill="1" applyBorder="1" applyAlignment="1" applyProtection="1">
      <alignment horizontal="center"/>
      <protection locked="0"/>
    </xf>
    <xf numFmtId="164" fontId="15" fillId="3" borderId="31" xfId="4" applyNumberFormat="1" applyFont="1" applyFill="1" applyBorder="1" applyAlignment="1" applyProtection="1">
      <alignment horizontal="center"/>
      <protection locked="0"/>
    </xf>
    <xf numFmtId="0" fontId="5" fillId="3" borderId="13" xfId="1" applyFont="1" applyFill="1" applyBorder="1" applyAlignment="1" applyProtection="1">
      <alignment horizontal="center"/>
      <protection locked="0"/>
    </xf>
    <xf numFmtId="0" fontId="13" fillId="3" borderId="30" xfId="1" applyFont="1" applyFill="1" applyBorder="1" applyAlignment="1" applyProtection="1">
      <alignment horizontal="center"/>
      <protection locked="0"/>
    </xf>
    <xf numFmtId="164" fontId="15" fillId="3" borderId="64" xfId="4" applyNumberFormat="1" applyFont="1" applyFill="1" applyBorder="1" applyAlignment="1" applyProtection="1">
      <alignment horizontal="center"/>
      <protection locked="0"/>
    </xf>
    <xf numFmtId="164" fontId="15" fillId="3" borderId="17" xfId="4" applyNumberFormat="1" applyFont="1" applyFill="1" applyBorder="1" applyAlignment="1" applyProtection="1">
      <alignment horizontal="center"/>
      <protection locked="0"/>
    </xf>
    <xf numFmtId="164" fontId="15" fillId="3" borderId="65" xfId="4" applyNumberFormat="1" applyFont="1" applyFill="1" applyBorder="1" applyAlignment="1" applyProtection="1">
      <alignment horizontal="center"/>
      <protection locked="0"/>
    </xf>
    <xf numFmtId="0" fontId="5" fillId="3" borderId="22" xfId="1" applyFont="1" applyFill="1" applyBorder="1" applyAlignment="1" applyProtection="1">
      <alignment horizontal="center"/>
      <protection locked="0"/>
    </xf>
    <xf numFmtId="0" fontId="13" fillId="3" borderId="32" xfId="1" applyFont="1" applyFill="1" applyBorder="1" applyAlignment="1" applyProtection="1">
      <alignment horizontal="center"/>
      <protection locked="0"/>
    </xf>
    <xf numFmtId="37" fontId="5" fillId="5" borderId="66" xfId="4" applyNumberFormat="1" applyFont="1" applyFill="1" applyBorder="1" applyAlignment="1" applyProtection="1">
      <alignment horizontal="center"/>
      <protection locked="0"/>
    </xf>
    <xf numFmtId="37" fontId="5" fillId="5" borderId="36" xfId="4" applyNumberFormat="1" applyFont="1" applyFill="1" applyBorder="1" applyAlignment="1" applyProtection="1">
      <alignment horizontal="center"/>
      <protection locked="0"/>
    </xf>
    <xf numFmtId="0" fontId="5" fillId="3" borderId="32" xfId="1" applyFont="1" applyFill="1" applyBorder="1" applyAlignment="1" applyProtection="1">
      <alignment horizontal="center"/>
      <protection locked="0"/>
    </xf>
    <xf numFmtId="0" fontId="2" fillId="8" borderId="5" xfId="1" applyFill="1" applyBorder="1" applyAlignment="1">
      <alignment horizontal="center"/>
    </xf>
    <xf numFmtId="0" fontId="7" fillId="3" borderId="0" xfId="1" applyFont="1" applyFill="1" applyAlignment="1" applyProtection="1">
      <alignment horizontal="center"/>
      <protection locked="0"/>
    </xf>
    <xf numFmtId="0" fontId="7" fillId="3" borderId="32" xfId="1" applyFont="1" applyFill="1" applyBorder="1" applyAlignment="1" applyProtection="1">
      <alignment horizontal="center"/>
      <protection locked="0"/>
    </xf>
    <xf numFmtId="0" fontId="7" fillId="3" borderId="68" xfId="1" applyFont="1" applyFill="1" applyBorder="1" applyAlignment="1" applyProtection="1">
      <alignment horizontal="center"/>
      <protection locked="0"/>
    </xf>
    <xf numFmtId="0" fontId="7" fillId="3" borderId="30" xfId="1" applyFont="1" applyFill="1" applyBorder="1" applyAlignment="1" applyProtection="1">
      <alignment horizontal="center"/>
      <protection locked="0"/>
    </xf>
    <xf numFmtId="0" fontId="7" fillId="3" borderId="5" xfId="1" applyFont="1" applyFill="1" applyBorder="1" applyAlignment="1">
      <alignment horizontal="center"/>
    </xf>
    <xf numFmtId="0" fontId="2" fillId="8" borderId="68" xfId="1" applyFill="1" applyBorder="1" applyAlignment="1">
      <alignment horizontal="center"/>
    </xf>
    <xf numFmtId="0" fontId="4" fillId="8" borderId="68" xfId="1" applyFont="1" applyFill="1" applyBorder="1" applyAlignment="1">
      <alignment horizontal="center"/>
    </xf>
    <xf numFmtId="0" fontId="4" fillId="9" borderId="69" xfId="1" applyFont="1" applyFill="1" applyBorder="1" applyAlignment="1">
      <alignment horizontal="center"/>
    </xf>
    <xf numFmtId="0" fontId="4" fillId="2" borderId="33" xfId="1" applyFont="1" applyFill="1" applyBorder="1" applyAlignment="1">
      <alignment horizontal="center"/>
    </xf>
    <xf numFmtId="164" fontId="35" fillId="10" borderId="21" xfId="4" applyNumberFormat="1" applyFont="1" applyFill="1" applyBorder="1" applyAlignment="1">
      <alignment horizontal="center"/>
    </xf>
    <xf numFmtId="0" fontId="5" fillId="2" borderId="16" xfId="1" applyFont="1" applyFill="1" applyBorder="1" applyAlignment="1">
      <alignment horizontal="center"/>
    </xf>
    <xf numFmtId="3" fontId="2" fillId="5" borderId="1" xfId="1" applyNumberFormat="1" applyFill="1" applyBorder="1" applyAlignment="1" applyProtection="1">
      <alignment horizontal="center"/>
      <protection locked="0"/>
    </xf>
    <xf numFmtId="164" fontId="36" fillId="10" borderId="21" xfId="1" applyNumberFormat="1" applyFont="1" applyFill="1" applyBorder="1" applyAlignment="1">
      <alignment horizontal="center"/>
    </xf>
    <xf numFmtId="0" fontId="5" fillId="2" borderId="8" xfId="1" applyFont="1" applyFill="1" applyBorder="1" applyAlignment="1">
      <alignment horizontal="center"/>
    </xf>
    <xf numFmtId="3" fontId="3" fillId="0" borderId="1" xfId="1" applyNumberFormat="1" applyFont="1" applyBorder="1" applyAlignment="1">
      <alignment horizontal="center"/>
    </xf>
    <xf numFmtId="164" fontId="3" fillId="3" borderId="77" xfId="1" applyNumberFormat="1" applyFont="1" applyFill="1" applyBorder="1" applyAlignment="1">
      <alignment horizontal="center"/>
    </xf>
    <xf numFmtId="164" fontId="3" fillId="0" borderId="77" xfId="1" applyNumberFormat="1" applyFont="1" applyBorder="1" applyAlignment="1">
      <alignment horizontal="center"/>
    </xf>
    <xf numFmtId="164" fontId="40" fillId="12" borderId="87" xfId="1" applyNumberFormat="1" applyFont="1" applyFill="1" applyBorder="1" applyAlignment="1">
      <alignment horizontal="center"/>
    </xf>
    <xf numFmtId="0" fontId="15" fillId="3" borderId="0" xfId="1" applyFont="1" applyFill="1" applyAlignment="1">
      <alignment horizontal="center"/>
    </xf>
    <xf numFmtId="0" fontId="17" fillId="3" borderId="0" xfId="1" applyFont="1" applyFill="1" applyAlignment="1">
      <alignment horizontal="center"/>
    </xf>
    <xf numFmtId="0" fontId="39" fillId="3" borderId="0" xfId="1" applyFont="1" applyFill="1" applyAlignment="1">
      <alignment horizontal="center"/>
    </xf>
    <xf numFmtId="0" fontId="19" fillId="3" borderId="0" xfId="1" applyFont="1" applyFill="1" applyAlignment="1">
      <alignment horizontal="center"/>
    </xf>
    <xf numFmtId="0" fontId="16" fillId="3" borderId="0" xfId="1" applyFont="1" applyFill="1" applyAlignment="1">
      <alignment horizontal="center"/>
    </xf>
    <xf numFmtId="0" fontId="12" fillId="3" borderId="0" xfId="1" applyFont="1" applyFill="1" applyAlignment="1">
      <alignment horizontal="center"/>
    </xf>
    <xf numFmtId="0" fontId="0" fillId="0" borderId="0" xfId="0" applyAlignment="1">
      <alignment horizontal="center" wrapText="1"/>
    </xf>
    <xf numFmtId="42" fontId="5" fillId="0" borderId="0" xfId="1" applyNumberFormat="1" applyFont="1" applyAlignment="1">
      <alignment horizontal="center"/>
    </xf>
    <xf numFmtId="42" fontId="5" fillId="0" borderId="0" xfId="1" applyNumberFormat="1" applyFont="1"/>
    <xf numFmtId="42" fontId="7" fillId="0" borderId="0" xfId="1" applyNumberFormat="1" applyFont="1" applyAlignment="1">
      <alignment horizontal="center"/>
    </xf>
    <xf numFmtId="42" fontId="7" fillId="0" borderId="0" xfId="1" applyNumberFormat="1" applyFont="1"/>
    <xf numFmtId="0" fontId="5" fillId="3" borderId="22" xfId="1" applyFont="1" applyFill="1" applyBorder="1" applyAlignment="1" applyProtection="1">
      <alignment wrapText="1"/>
      <protection locked="0"/>
    </xf>
    <xf numFmtId="41" fontId="50" fillId="3" borderId="0" xfId="1" applyNumberFormat="1" applyFont="1" applyFill="1"/>
    <xf numFmtId="41" fontId="5" fillId="3" borderId="0" xfId="1" applyNumberFormat="1" applyFont="1" applyFill="1"/>
    <xf numFmtId="41" fontId="8" fillId="3" borderId="0" xfId="1" applyNumberFormat="1" applyFont="1" applyFill="1" applyAlignment="1">
      <alignment horizontal="center"/>
    </xf>
    <xf numFmtId="41" fontId="5" fillId="3" borderId="0" xfId="1" applyNumberFormat="1" applyFont="1" applyFill="1" applyAlignment="1">
      <alignment horizontal="center"/>
    </xf>
    <xf numFmtId="0" fontId="67" fillId="2" borderId="0" xfId="6" applyFill="1" applyAlignment="1">
      <alignment horizontal="left" wrapText="1"/>
    </xf>
    <xf numFmtId="0" fontId="0" fillId="2" borderId="0" xfId="0" applyFill="1"/>
    <xf numFmtId="0" fontId="0" fillId="0" borderId="0" xfId="0"/>
    <xf numFmtId="0" fontId="21" fillId="25" borderId="0" xfId="0" applyFont="1" applyFill="1" applyAlignment="1">
      <alignment wrapText="1"/>
    </xf>
    <xf numFmtId="0" fontId="69" fillId="24" borderId="0" xfId="0" applyFont="1" applyFill="1" applyAlignment="1">
      <alignment vertical="top" wrapText="1"/>
    </xf>
    <xf numFmtId="0" fontId="0" fillId="24" borderId="0" xfId="0" applyFill="1" applyAlignment="1">
      <alignment wrapText="1"/>
    </xf>
    <xf numFmtId="0" fontId="21" fillId="25" borderId="0" xfId="0" applyFont="1" applyFill="1" applyAlignment="1">
      <alignment vertical="top" wrapText="1"/>
    </xf>
    <xf numFmtId="0" fontId="69" fillId="24" borderId="0" xfId="0" applyFont="1" applyFill="1"/>
    <xf numFmtId="0" fontId="0" fillId="24" borderId="0" xfId="0" applyFill="1"/>
    <xf numFmtId="0" fontId="64" fillId="2" borderId="0" xfId="0" applyFont="1" applyFill="1"/>
    <xf numFmtId="0" fontId="0" fillId="2" borderId="0" xfId="0" applyFill="1" applyAlignment="1">
      <alignment wrapText="1"/>
    </xf>
    <xf numFmtId="0" fontId="0" fillId="0" borderId="0" xfId="0" applyAlignment="1">
      <alignment wrapText="1"/>
    </xf>
    <xf numFmtId="0" fontId="23" fillId="2" borderId="0" xfId="0" applyFont="1" applyFill="1" applyAlignment="1">
      <alignment wrapText="1"/>
    </xf>
    <xf numFmtId="0" fontId="67" fillId="2" borderId="0" xfId="6" applyFill="1" applyAlignment="1" applyProtection="1">
      <alignment wrapText="1"/>
    </xf>
    <xf numFmtId="0" fontId="21" fillId="2" borderId="0" xfId="0" applyFont="1" applyFill="1" applyAlignment="1">
      <alignment horizontal="left" wrapText="1"/>
    </xf>
    <xf numFmtId="0" fontId="21" fillId="2" borderId="0" xfId="0" applyFont="1" applyFill="1" applyAlignment="1">
      <alignment horizontal="left" vertical="top" wrapText="1"/>
    </xf>
    <xf numFmtId="0" fontId="21" fillId="2" borderId="0" xfId="0" applyFont="1" applyFill="1" applyAlignment="1">
      <alignment wrapText="1"/>
    </xf>
    <xf numFmtId="0" fontId="0" fillId="25" borderId="0" xfId="0" applyFill="1" applyAlignment="1">
      <alignment wrapText="1"/>
    </xf>
    <xf numFmtId="0" fontId="0" fillId="2" borderId="0" xfId="0" applyFill="1" applyAlignment="1">
      <alignment horizontal="left" wrapText="1"/>
    </xf>
    <xf numFmtId="0" fontId="42" fillId="23" borderId="0" xfId="0" applyFont="1" applyFill="1"/>
    <xf numFmtId="0" fontId="69" fillId="23" borderId="0" xfId="0" applyFont="1" applyFill="1"/>
    <xf numFmtId="0" fontId="0" fillId="2" borderId="0" xfId="0" applyFill="1" applyAlignment="1">
      <alignment horizontal="left"/>
    </xf>
    <xf numFmtId="0" fontId="68" fillId="25" borderId="0" xfId="0" applyFont="1" applyFill="1" applyAlignment="1">
      <alignment horizontal="left" wrapText="1"/>
    </xf>
    <xf numFmtId="0" fontId="69" fillId="22" borderId="0" xfId="0" applyFont="1" applyFill="1"/>
    <xf numFmtId="0" fontId="51" fillId="2" borderId="0" xfId="0" applyFont="1" applyFill="1" applyAlignment="1">
      <alignment horizontal="left"/>
    </xf>
    <xf numFmtId="0" fontId="51" fillId="0" borderId="0" xfId="0" applyFont="1" applyAlignment="1">
      <alignment horizontal="left"/>
    </xf>
    <xf numFmtId="0" fontId="51" fillId="2" borderId="0" xfId="0" applyFont="1" applyFill="1"/>
    <xf numFmtId="0" fontId="51" fillId="0" borderId="0" xfId="0" applyFont="1"/>
    <xf numFmtId="0" fontId="0" fillId="25" borderId="0" xfId="0" applyFill="1" applyAlignment="1">
      <alignment horizontal="left" vertical="top" wrapText="1"/>
    </xf>
    <xf numFmtId="0" fontId="23" fillId="0" borderId="21" xfId="1" applyFont="1" applyBorder="1" applyAlignment="1">
      <alignment horizontal="right"/>
    </xf>
    <xf numFmtId="0" fontId="23" fillId="0" borderId="31" xfId="1" applyFont="1" applyBorder="1" applyAlignment="1">
      <alignment horizontal="right"/>
    </xf>
    <xf numFmtId="0" fontId="22" fillId="0" borderId="21" xfId="1" applyFont="1" applyBorder="1" applyAlignment="1">
      <alignment horizontal="right"/>
    </xf>
    <xf numFmtId="0" fontId="0" fillId="0" borderId="31" xfId="0" applyBorder="1" applyAlignment="1">
      <alignment horizontal="right"/>
    </xf>
    <xf numFmtId="0" fontId="61" fillId="5" borderId="21" xfId="1" applyFont="1" applyFill="1" applyBorder="1" applyAlignment="1" applyProtection="1">
      <alignment horizontal="left"/>
      <protection locked="0"/>
    </xf>
    <xf numFmtId="0" fontId="0" fillId="0" borderId="30" xfId="0" applyBorder="1" applyAlignment="1" applyProtection="1">
      <alignment horizontal="left"/>
      <protection locked="0"/>
    </xf>
    <xf numFmtId="0" fontId="0" fillId="0" borderId="31" xfId="0" applyBorder="1" applyAlignment="1" applyProtection="1">
      <alignment horizontal="left"/>
      <protection locked="0"/>
    </xf>
    <xf numFmtId="0" fontId="22" fillId="0" borderId="30" xfId="1" applyFont="1" applyBorder="1" applyAlignment="1">
      <alignment horizontal="right"/>
    </xf>
    <xf numFmtId="0" fontId="22" fillId="0" borderId="31" xfId="1" applyFont="1" applyBorder="1" applyAlignment="1">
      <alignment horizontal="right"/>
    </xf>
    <xf numFmtId="0" fontId="61" fillId="5" borderId="21" xfId="1" applyFont="1" applyFill="1" applyBorder="1" applyAlignment="1" applyProtection="1">
      <alignment horizontal="left" vertical="top" wrapText="1"/>
      <protection locked="0"/>
    </xf>
    <xf numFmtId="0" fontId="61" fillId="5" borderId="30" xfId="1" applyFont="1" applyFill="1" applyBorder="1" applyAlignment="1" applyProtection="1">
      <alignment horizontal="left" vertical="top" wrapText="1"/>
      <protection locked="0"/>
    </xf>
    <xf numFmtId="0" fontId="61" fillId="5" borderId="31" xfId="1" applyFont="1" applyFill="1" applyBorder="1" applyAlignment="1" applyProtection="1">
      <alignment horizontal="left" vertical="top" wrapText="1"/>
      <protection locked="0"/>
    </xf>
    <xf numFmtId="0" fontId="61" fillId="5" borderId="30" xfId="1" applyFont="1" applyFill="1" applyBorder="1" applyAlignment="1" applyProtection="1">
      <alignment horizontal="left"/>
      <protection locked="0"/>
    </xf>
    <xf numFmtId="0" fontId="61" fillId="5" borderId="31" xfId="1" applyFont="1" applyFill="1" applyBorder="1" applyAlignment="1" applyProtection="1">
      <alignment horizontal="left"/>
      <protection locked="0"/>
    </xf>
    <xf numFmtId="0" fontId="23" fillId="0" borderId="23" xfId="1" applyFont="1" applyBorder="1" applyAlignment="1">
      <alignment horizontal="right" vertical="center"/>
    </xf>
    <xf numFmtId="0" fontId="23" fillId="0" borderId="32" xfId="1" applyFont="1" applyBorder="1" applyAlignment="1">
      <alignment horizontal="right" vertical="center"/>
    </xf>
    <xf numFmtId="0" fontId="23" fillId="0" borderId="9" xfId="1" applyFont="1" applyBorder="1" applyAlignment="1">
      <alignment horizontal="right" vertical="center"/>
    </xf>
    <xf numFmtId="0" fontId="23" fillId="0" borderId="36" xfId="1" applyFont="1" applyBorder="1" applyAlignment="1">
      <alignment horizontal="right" vertical="center"/>
    </xf>
    <xf numFmtId="0" fontId="23" fillId="5" borderId="23" xfId="1" applyFont="1" applyFill="1" applyBorder="1" applyAlignment="1" applyProtection="1">
      <alignment horizontal="left" vertical="top" wrapText="1"/>
      <protection locked="0"/>
    </xf>
    <xf numFmtId="0" fontId="23" fillId="5" borderId="32" xfId="1" applyFont="1" applyFill="1" applyBorder="1" applyAlignment="1" applyProtection="1">
      <alignment horizontal="left" vertical="top" wrapText="1"/>
      <protection locked="0"/>
    </xf>
    <xf numFmtId="0" fontId="23" fillId="5" borderId="20" xfId="1" applyFont="1" applyFill="1" applyBorder="1" applyAlignment="1" applyProtection="1">
      <alignment horizontal="left" vertical="top" wrapText="1"/>
      <protection locked="0"/>
    </xf>
    <xf numFmtId="0" fontId="23" fillId="5" borderId="9" xfId="1" applyFont="1" applyFill="1" applyBorder="1" applyAlignment="1" applyProtection="1">
      <alignment horizontal="left" vertical="top" wrapText="1"/>
      <protection locked="0"/>
    </xf>
    <xf numFmtId="0" fontId="23" fillId="5" borderId="36" xfId="1" applyFont="1" applyFill="1" applyBorder="1" applyAlignment="1" applyProtection="1">
      <alignment horizontal="left" vertical="top" wrapText="1"/>
      <protection locked="0"/>
    </xf>
    <xf numFmtId="0" fontId="23" fillId="5" borderId="39" xfId="1" applyFont="1" applyFill="1" applyBorder="1" applyAlignment="1" applyProtection="1">
      <alignment horizontal="left" vertical="top" wrapText="1"/>
      <protection locked="0"/>
    </xf>
    <xf numFmtId="0" fontId="3" fillId="0" borderId="0" xfId="0" applyFont="1" applyAlignment="1">
      <alignment horizontal="center"/>
    </xf>
    <xf numFmtId="0" fontId="55" fillId="0" borderId="0" xfId="0" applyFont="1"/>
    <xf numFmtId="0" fontId="52" fillId="0" borderId="0" xfId="0" applyFont="1"/>
    <xf numFmtId="0" fontId="53" fillId="0" borderId="0" xfId="0" applyFont="1"/>
    <xf numFmtId="0" fontId="2" fillId="0" borderId="0" xfId="0" applyFont="1"/>
    <xf numFmtId="0" fontId="54" fillId="0" borderId="0" xfId="0" applyFont="1"/>
    <xf numFmtId="0" fontId="62" fillId="0" borderId="0" xfId="0" applyFont="1" applyAlignment="1">
      <alignment horizontal="left" vertical="center" wrapText="1"/>
    </xf>
    <xf numFmtId="0" fontId="62" fillId="5" borderId="4" xfId="0" applyFont="1" applyFill="1" applyBorder="1" applyAlignment="1" applyProtection="1">
      <alignment horizontal="left" vertical="center" wrapText="1"/>
      <protection locked="0"/>
    </xf>
    <xf numFmtId="0" fontId="0" fillId="5" borderId="5" xfId="0" applyFill="1" applyBorder="1" applyAlignment="1" applyProtection="1">
      <alignment wrapText="1"/>
      <protection locked="0"/>
    </xf>
    <xf numFmtId="0" fontId="0" fillId="5" borderId="6" xfId="0" applyFill="1" applyBorder="1" applyAlignment="1" applyProtection="1">
      <alignment wrapText="1"/>
      <protection locked="0"/>
    </xf>
    <xf numFmtId="0" fontId="63" fillId="3" borderId="0" xfId="1" applyFont="1" applyFill="1" applyAlignment="1">
      <alignment wrapText="1"/>
    </xf>
    <xf numFmtId="0" fontId="40" fillId="12" borderId="4" xfId="1" applyFont="1" applyFill="1" applyBorder="1" applyAlignment="1">
      <alignment horizontal="right"/>
    </xf>
    <xf numFmtId="0" fontId="40" fillId="12" borderId="5" xfId="1" applyFont="1" applyFill="1" applyBorder="1" applyAlignment="1">
      <alignment horizontal="right"/>
    </xf>
    <xf numFmtId="0" fontId="40" fillId="12" borderId="88" xfId="1" applyFont="1" applyFill="1" applyBorder="1" applyAlignment="1">
      <alignment horizontal="right"/>
    </xf>
    <xf numFmtId="0" fontId="32" fillId="13" borderId="27" xfId="1" applyFont="1" applyFill="1" applyBorder="1" applyAlignment="1">
      <alignment horizontal="right"/>
    </xf>
    <xf numFmtId="0" fontId="32" fillId="13" borderId="28" xfId="1" applyFont="1" applyFill="1" applyBorder="1" applyAlignment="1">
      <alignment horizontal="right"/>
    </xf>
    <xf numFmtId="0" fontId="32" fillId="13" borderId="29" xfId="1" applyFont="1" applyFill="1" applyBorder="1" applyAlignment="1">
      <alignment horizontal="right"/>
    </xf>
    <xf numFmtId="0" fontId="40" fillId="0" borderId="8" xfId="1" applyFont="1" applyBorder="1" applyAlignment="1">
      <alignment horizontal="right"/>
    </xf>
    <xf numFmtId="0" fontId="40" fillId="0" borderId="36" xfId="1" applyFont="1" applyBorder="1" applyAlignment="1">
      <alignment horizontal="right"/>
    </xf>
    <xf numFmtId="0" fontId="40" fillId="0" borderId="39" xfId="1" applyFont="1" applyBorder="1" applyAlignment="1">
      <alignment horizontal="right"/>
    </xf>
    <xf numFmtId="0" fontId="30" fillId="0" borderId="67" xfId="1" applyFont="1" applyBorder="1" applyAlignment="1">
      <alignment horizontal="right"/>
    </xf>
    <xf numFmtId="0" fontId="30" fillId="0" borderId="2" xfId="1" applyFont="1" applyBorder="1" applyAlignment="1">
      <alignment horizontal="right"/>
    </xf>
    <xf numFmtId="0" fontId="30" fillId="0" borderId="84" xfId="1" applyFont="1" applyBorder="1" applyAlignment="1">
      <alignment horizontal="right"/>
    </xf>
    <xf numFmtId="0" fontId="32" fillId="2" borderId="4" xfId="1" applyFont="1" applyFill="1" applyBorder="1" applyAlignment="1">
      <alignment horizontal="center"/>
    </xf>
    <xf numFmtId="0" fontId="32" fillId="2" borderId="5" xfId="1" applyFont="1" applyFill="1" applyBorder="1" applyAlignment="1">
      <alignment horizontal="center"/>
    </xf>
    <xf numFmtId="0" fontId="7" fillId="2" borderId="59" xfId="1" applyFont="1" applyFill="1" applyBorder="1" applyAlignment="1">
      <alignment horizontal="right"/>
    </xf>
    <xf numFmtId="0" fontId="7" fillId="2" borderId="60" xfId="1" applyFont="1" applyFill="1" applyBorder="1" applyAlignment="1">
      <alignment horizontal="right"/>
    </xf>
    <xf numFmtId="0" fontId="7" fillId="2" borderId="61" xfId="1" applyFont="1" applyFill="1" applyBorder="1" applyAlignment="1">
      <alignment horizontal="right"/>
    </xf>
    <xf numFmtId="0" fontId="7" fillId="2" borderId="19" xfId="1" applyFont="1" applyFill="1" applyBorder="1" applyAlignment="1">
      <alignment horizontal="right"/>
    </xf>
    <xf numFmtId="0" fontId="7" fillId="2" borderId="25" xfId="1" applyFont="1" applyFill="1" applyBorder="1" applyAlignment="1">
      <alignment horizontal="right"/>
    </xf>
    <xf numFmtId="0" fontId="7" fillId="2" borderId="38" xfId="1" applyFont="1" applyFill="1" applyBorder="1" applyAlignment="1">
      <alignment horizontal="right"/>
    </xf>
    <xf numFmtId="0" fontId="38" fillId="8" borderId="68" xfId="1" applyFont="1" applyFill="1" applyBorder="1" applyAlignment="1">
      <alignment horizontal="center"/>
    </xf>
    <xf numFmtId="0" fontId="3" fillId="0" borderId="74" xfId="1" applyFont="1" applyBorder="1" applyAlignment="1">
      <alignment horizontal="right"/>
    </xf>
    <xf numFmtId="0" fontId="3" fillId="0" borderId="75" xfId="1" applyFont="1" applyBorder="1" applyAlignment="1">
      <alignment horizontal="right"/>
    </xf>
    <xf numFmtId="0" fontId="3" fillId="0" borderId="76" xfId="1" applyFont="1" applyBorder="1" applyAlignment="1">
      <alignment horizontal="right"/>
    </xf>
    <xf numFmtId="0" fontId="2" fillId="0" borderId="8" xfId="1" applyBorder="1" applyAlignment="1">
      <alignment horizontal="right"/>
    </xf>
    <xf numFmtId="0" fontId="2" fillId="0" borderId="36" xfId="1" applyBorder="1" applyAlignment="1">
      <alignment horizontal="right"/>
    </xf>
    <xf numFmtId="0" fontId="2" fillId="0" borderId="39" xfId="1" applyBorder="1" applyAlignment="1">
      <alignment horizontal="right"/>
    </xf>
    <xf numFmtId="0" fontId="39" fillId="3" borderId="74" xfId="1" applyFont="1" applyFill="1" applyBorder="1" applyAlignment="1">
      <alignment horizontal="right"/>
    </xf>
    <xf numFmtId="0" fontId="39" fillId="3" borderId="75" xfId="1" applyFont="1" applyFill="1" applyBorder="1" applyAlignment="1">
      <alignment horizontal="right"/>
    </xf>
    <xf numFmtId="0" fontId="39" fillId="3" borderId="76" xfId="1" applyFont="1" applyFill="1" applyBorder="1" applyAlignment="1">
      <alignment horizontal="right"/>
    </xf>
    <xf numFmtId="0" fontId="41" fillId="3" borderId="36" xfId="1" applyFont="1" applyFill="1" applyBorder="1" applyAlignment="1">
      <alignment horizontal="right"/>
    </xf>
    <xf numFmtId="0" fontId="5" fillId="3" borderId="67" xfId="1" applyFont="1" applyFill="1" applyBorder="1" applyAlignment="1">
      <alignment horizontal="right"/>
    </xf>
    <xf numFmtId="0" fontId="5" fillId="3" borderId="2" xfId="1" applyFont="1" applyFill="1" applyBorder="1" applyAlignment="1">
      <alignment horizontal="right"/>
    </xf>
    <xf numFmtId="0" fontId="7" fillId="2" borderId="4" xfId="1" applyFont="1" applyFill="1" applyBorder="1" applyAlignment="1">
      <alignment horizontal="right"/>
    </xf>
    <xf numFmtId="0" fontId="7" fillId="2" borderId="5" xfId="1" applyFont="1" applyFill="1" applyBorder="1" applyAlignment="1">
      <alignment horizontal="right"/>
    </xf>
    <xf numFmtId="0" fontId="7" fillId="3" borderId="73" xfId="1" applyFont="1" applyFill="1" applyBorder="1" applyAlignment="1">
      <alignment horizontal="right"/>
    </xf>
    <xf numFmtId="0" fontId="2" fillId="3" borderId="16" xfId="1" applyFill="1" applyBorder="1" applyAlignment="1">
      <alignment horizontal="right"/>
    </xf>
    <xf numFmtId="0" fontId="2" fillId="3" borderId="0" xfId="1" applyFill="1" applyAlignment="1">
      <alignment horizontal="right"/>
    </xf>
    <xf numFmtId="0" fontId="2" fillId="3" borderId="86" xfId="1" applyFill="1" applyBorder="1" applyAlignment="1">
      <alignment horizontal="right"/>
    </xf>
    <xf numFmtId="0" fontId="5" fillId="3" borderId="84" xfId="1" applyFont="1" applyFill="1" applyBorder="1" applyAlignment="1">
      <alignment horizontal="right"/>
    </xf>
    <xf numFmtId="0" fontId="41" fillId="3" borderId="8" xfId="1" applyFont="1" applyFill="1" applyBorder="1" applyAlignment="1">
      <alignment horizontal="right"/>
    </xf>
    <xf numFmtId="0" fontId="38" fillId="8" borderId="33" xfId="1" applyFont="1" applyFill="1" applyBorder="1" applyAlignment="1">
      <alignment horizontal="center"/>
    </xf>
    <xf numFmtId="0" fontId="3" fillId="0" borderId="8" xfId="1" applyFont="1" applyBorder="1" applyAlignment="1">
      <alignment horizontal="right"/>
    </xf>
    <xf numFmtId="0" fontId="3" fillId="0" borderId="36" xfId="1" applyFont="1" applyBorder="1" applyAlignment="1">
      <alignment horizontal="right"/>
    </xf>
    <xf numFmtId="0" fontId="20" fillId="7" borderId="42" xfId="1" applyFont="1" applyFill="1" applyBorder="1" applyAlignment="1">
      <alignment horizontal="center" vertical="center" textRotation="90"/>
    </xf>
    <xf numFmtId="0" fontId="20" fillId="7" borderId="12" xfId="1" applyFont="1" applyFill="1" applyBorder="1" applyAlignment="1">
      <alignment horizontal="center" vertical="center" textRotation="90"/>
    </xf>
    <xf numFmtId="0" fontId="20" fillId="7" borderId="58" xfId="1" applyFont="1" applyFill="1" applyBorder="1" applyAlignment="1">
      <alignment horizontal="center" vertical="center" textRotation="90"/>
    </xf>
    <xf numFmtId="0" fontId="5" fillId="3" borderId="13" xfId="1" applyFont="1" applyFill="1" applyBorder="1" applyAlignment="1" applyProtection="1">
      <alignment horizontal="right"/>
      <protection locked="0"/>
    </xf>
    <xf numFmtId="0" fontId="5" fillId="3" borderId="30" xfId="1" applyFont="1" applyFill="1" applyBorder="1" applyAlignment="1" applyProtection="1">
      <alignment horizontal="right"/>
      <protection locked="0"/>
    </xf>
    <xf numFmtId="0" fontId="5" fillId="3" borderId="17" xfId="1" applyFont="1" applyFill="1" applyBorder="1" applyAlignment="1" applyProtection="1">
      <alignment horizontal="right"/>
      <protection locked="0"/>
    </xf>
    <xf numFmtId="0" fontId="7" fillId="2" borderId="67" xfId="1" applyFont="1" applyFill="1" applyBorder="1" applyAlignment="1">
      <alignment horizontal="right"/>
    </xf>
    <xf numFmtId="0" fontId="7" fillId="2" borderId="2" xfId="1" applyFont="1" applyFill="1" applyBorder="1" applyAlignment="1">
      <alignment horizontal="right"/>
    </xf>
    <xf numFmtId="0" fontId="5" fillId="3" borderId="19" xfId="1" applyFont="1" applyFill="1" applyBorder="1" applyAlignment="1">
      <alignment horizontal="right"/>
    </xf>
    <xf numFmtId="0" fontId="5" fillId="3" borderId="25" xfId="1" applyFont="1" applyFill="1" applyBorder="1" applyAlignment="1">
      <alignment horizontal="right"/>
    </xf>
    <xf numFmtId="0" fontId="5" fillId="3" borderId="38" xfId="1" applyFont="1" applyFill="1" applyBorder="1" applyAlignment="1">
      <alignment horizontal="right"/>
    </xf>
    <xf numFmtId="0" fontId="29" fillId="20" borderId="12" xfId="1" applyFont="1" applyFill="1" applyBorder="1" applyAlignment="1">
      <alignment horizontal="center" vertical="center" textRotation="90"/>
    </xf>
    <xf numFmtId="0" fontId="0" fillId="0" borderId="12" xfId="0" applyBorder="1" applyAlignment="1">
      <alignment horizontal="center" vertical="center" textRotation="90"/>
    </xf>
    <xf numFmtId="0" fontId="0" fillId="0" borderId="58" xfId="0" applyBorder="1" applyAlignment="1">
      <alignment horizontal="center" vertical="center" textRotation="90"/>
    </xf>
    <xf numFmtId="0" fontId="5" fillId="3" borderId="27" xfId="1" applyFont="1" applyFill="1" applyBorder="1" applyAlignment="1">
      <alignment horizontal="right"/>
    </xf>
    <xf numFmtId="0" fontId="5" fillId="3" borderId="28" xfId="1" applyFont="1" applyFill="1" applyBorder="1" applyAlignment="1">
      <alignment horizontal="right"/>
    </xf>
    <xf numFmtId="0" fontId="5" fillId="3" borderId="64" xfId="1" applyFont="1" applyFill="1" applyBorder="1" applyAlignment="1">
      <alignment horizontal="right"/>
    </xf>
    <xf numFmtId="0" fontId="5" fillId="3" borderId="13" xfId="1" applyFont="1" applyFill="1" applyBorder="1" applyAlignment="1">
      <alignment horizontal="right"/>
    </xf>
    <xf numFmtId="0" fontId="5" fillId="3" borderId="30" xfId="1" applyFont="1" applyFill="1" applyBorder="1" applyAlignment="1">
      <alignment horizontal="right"/>
    </xf>
    <xf numFmtId="0" fontId="5" fillId="3" borderId="17" xfId="1" applyFont="1" applyFill="1" applyBorder="1" applyAlignment="1">
      <alignment horizontal="right"/>
    </xf>
    <xf numFmtId="0" fontId="30" fillId="8" borderId="4" xfId="1" applyFont="1" applyFill="1" applyBorder="1" applyAlignment="1">
      <alignment horizontal="left"/>
    </xf>
    <xf numFmtId="0" fontId="30" fillId="8" borderId="5" xfId="1" applyFont="1" applyFill="1" applyBorder="1" applyAlignment="1">
      <alignment horizontal="left"/>
    </xf>
    <xf numFmtId="0" fontId="30" fillId="8" borderId="6" xfId="1" applyFont="1" applyFill="1" applyBorder="1" applyAlignment="1">
      <alignment horizontal="left"/>
    </xf>
    <xf numFmtId="0" fontId="29" fillId="7" borderId="42" xfId="1" applyFont="1" applyFill="1" applyBorder="1" applyAlignment="1">
      <alignment horizontal="center" vertical="center" textRotation="90"/>
    </xf>
    <xf numFmtId="0" fontId="29" fillId="7" borderId="12" xfId="1" applyFont="1" applyFill="1" applyBorder="1" applyAlignment="1">
      <alignment horizontal="center" vertical="center" textRotation="90"/>
    </xf>
    <xf numFmtId="0" fontId="29" fillId="7" borderId="58" xfId="1" applyFont="1" applyFill="1" applyBorder="1" applyAlignment="1">
      <alignment horizontal="center" vertical="center" textRotation="90"/>
    </xf>
    <xf numFmtId="0" fontId="30" fillId="2" borderId="4" xfId="1" applyFont="1" applyFill="1" applyBorder="1" applyAlignment="1">
      <alignment horizontal="center"/>
    </xf>
    <xf numFmtId="0" fontId="30" fillId="2" borderId="5" xfId="1" applyFont="1" applyFill="1" applyBorder="1" applyAlignment="1">
      <alignment horizontal="center"/>
    </xf>
    <xf numFmtId="0" fontId="3" fillId="2" borderId="59" xfId="1" applyFont="1" applyFill="1" applyBorder="1" applyAlignment="1">
      <alignment horizontal="right"/>
    </xf>
    <xf numFmtId="0" fontId="3" fillId="2" borderId="60" xfId="1" applyFont="1" applyFill="1" applyBorder="1" applyAlignment="1">
      <alignment horizontal="right"/>
    </xf>
    <xf numFmtId="0" fontId="3" fillId="2" borderId="61" xfId="1" applyFont="1" applyFill="1" applyBorder="1" applyAlignment="1">
      <alignment horizontal="right"/>
    </xf>
    <xf numFmtId="9" fontId="25" fillId="5" borderId="1" xfId="2" quotePrefix="1" applyFont="1" applyFill="1" applyBorder="1" applyAlignment="1" applyProtection="1">
      <alignment horizontal="center" vertical="center"/>
      <protection locked="0"/>
    </xf>
    <xf numFmtId="0" fontId="23" fillId="0" borderId="23" xfId="1" applyFont="1" applyBorder="1" applyAlignment="1">
      <alignment horizontal="right"/>
    </xf>
    <xf numFmtId="0" fontId="23" fillId="0" borderId="20" xfId="1" applyFont="1" applyBorder="1" applyAlignment="1">
      <alignment horizontal="right"/>
    </xf>
    <xf numFmtId="0" fontId="7" fillId="6" borderId="40" xfId="1" applyFont="1" applyFill="1" applyBorder="1" applyAlignment="1">
      <alignment horizontal="center"/>
    </xf>
    <xf numFmtId="0" fontId="7" fillId="6" borderId="41" xfId="1" applyFont="1" applyFill="1" applyBorder="1" applyAlignment="1">
      <alignment horizontal="center"/>
    </xf>
    <xf numFmtId="0" fontId="23" fillId="0" borderId="1" xfId="1" applyFont="1" applyBorder="1" applyAlignment="1">
      <alignment horizontal="right"/>
    </xf>
    <xf numFmtId="9" fontId="7" fillId="5" borderId="40" xfId="1" applyNumberFormat="1" applyFont="1" applyFill="1" applyBorder="1" applyAlignment="1" applyProtection="1">
      <alignment horizontal="center"/>
      <protection locked="0"/>
    </xf>
    <xf numFmtId="0" fontId="7" fillId="5" borderId="41" xfId="1" applyFont="1" applyFill="1" applyBorder="1" applyAlignment="1" applyProtection="1">
      <alignment horizontal="center"/>
      <protection locked="0"/>
    </xf>
    <xf numFmtId="0" fontId="25" fillId="3" borderId="10" xfId="1" applyFont="1" applyFill="1" applyBorder="1" applyAlignment="1">
      <alignment horizontal="center"/>
    </xf>
    <xf numFmtId="0" fontId="23" fillId="0" borderId="21" xfId="1" applyFont="1" applyBorder="1" applyAlignment="1">
      <alignment horizontal="right" vertical="center"/>
    </xf>
    <xf numFmtId="0" fontId="0" fillId="0" borderId="31" xfId="0" applyBorder="1" applyAlignment="1">
      <alignment horizontal="right" vertical="center"/>
    </xf>
    <xf numFmtId="0" fontId="51" fillId="5" borderId="21" xfId="1" applyFont="1" applyFill="1" applyBorder="1" applyAlignment="1" applyProtection="1">
      <alignment horizontal="left" vertical="center" wrapText="1"/>
      <protection locked="0"/>
    </xf>
    <xf numFmtId="0" fontId="0" fillId="5" borderId="30" xfId="0" applyFill="1" applyBorder="1" applyAlignment="1" applyProtection="1">
      <alignment horizontal="left" vertical="center" wrapText="1"/>
      <protection locked="0"/>
    </xf>
    <xf numFmtId="0" fontId="0" fillId="5" borderId="31" xfId="0" applyFill="1" applyBorder="1" applyAlignment="1" applyProtection="1">
      <alignment horizontal="left" vertical="center" wrapText="1"/>
      <protection locked="0"/>
    </xf>
    <xf numFmtId="0" fontId="2" fillId="3" borderId="27" xfId="1" applyFill="1" applyBorder="1" applyAlignment="1" applyProtection="1">
      <alignment horizontal="right"/>
      <protection locked="0"/>
    </xf>
    <xf numFmtId="0" fontId="2" fillId="3" borderId="28" xfId="1" applyFill="1" applyBorder="1" applyAlignment="1" applyProtection="1">
      <alignment horizontal="right"/>
      <protection locked="0"/>
    </xf>
    <xf numFmtId="0" fontId="2" fillId="3" borderId="64" xfId="1" applyFill="1" applyBorder="1" applyAlignment="1" applyProtection="1">
      <alignment horizontal="right"/>
      <protection locked="0"/>
    </xf>
    <xf numFmtId="0" fontId="2" fillId="3" borderId="13" xfId="1" applyFill="1" applyBorder="1" applyAlignment="1" applyProtection="1">
      <alignment horizontal="right"/>
      <protection locked="0"/>
    </xf>
    <xf numFmtId="0" fontId="2" fillId="3" borderId="30" xfId="1" applyFill="1" applyBorder="1" applyAlignment="1" applyProtection="1">
      <alignment horizontal="right"/>
      <protection locked="0"/>
    </xf>
    <xf numFmtId="0" fontId="2" fillId="3" borderId="17" xfId="1" applyFill="1" applyBorder="1" applyAlignment="1" applyProtection="1">
      <alignment horizontal="right"/>
      <protection locked="0"/>
    </xf>
    <xf numFmtId="0" fontId="2" fillId="3" borderId="13" xfId="1" applyFill="1" applyBorder="1" applyAlignment="1">
      <alignment horizontal="right"/>
    </xf>
    <xf numFmtId="0" fontId="2" fillId="3" borderId="30" xfId="1" applyFill="1" applyBorder="1" applyAlignment="1">
      <alignment horizontal="right"/>
    </xf>
    <xf numFmtId="0" fontId="2" fillId="3" borderId="17" xfId="1" applyFill="1" applyBorder="1" applyAlignment="1">
      <alignment horizontal="right"/>
    </xf>
    <xf numFmtId="0" fontId="3" fillId="8" borderId="4" xfId="1" applyFont="1" applyFill="1" applyBorder="1" applyAlignment="1">
      <alignment horizontal="center"/>
    </xf>
    <xf numFmtId="0" fontId="3" fillId="8" borderId="5" xfId="1" applyFont="1" applyFill="1" applyBorder="1" applyAlignment="1">
      <alignment horizontal="center"/>
    </xf>
    <xf numFmtId="0" fontId="3" fillId="8" borderId="6" xfId="1" applyFont="1" applyFill="1" applyBorder="1" applyAlignment="1">
      <alignment horizontal="center"/>
    </xf>
    <xf numFmtId="0" fontId="5" fillId="3" borderId="27" xfId="1" applyFont="1" applyFill="1" applyBorder="1" applyAlignment="1" applyProtection="1">
      <alignment horizontal="right"/>
      <protection locked="0"/>
    </xf>
    <xf numFmtId="0" fontId="5" fillId="3" borderId="28" xfId="1" applyFont="1" applyFill="1" applyBorder="1" applyAlignment="1" applyProtection="1">
      <alignment horizontal="right"/>
      <protection locked="0"/>
    </xf>
    <xf numFmtId="0" fontId="5" fillId="3" borderId="64" xfId="1" applyFont="1" applyFill="1" applyBorder="1" applyAlignment="1" applyProtection="1">
      <alignment horizontal="right"/>
      <protection locked="0"/>
    </xf>
    <xf numFmtId="0" fontId="2" fillId="0" borderId="8" xfId="1" applyBorder="1" applyAlignment="1" applyProtection="1">
      <alignment horizontal="right"/>
      <protection locked="0"/>
    </xf>
    <xf numFmtId="0" fontId="2" fillId="0" borderId="36" xfId="1" applyBorder="1" applyAlignment="1" applyProtection="1">
      <alignment horizontal="right"/>
      <protection locked="0"/>
    </xf>
    <xf numFmtId="0" fontId="34" fillId="7" borderId="42" xfId="1" applyFont="1" applyFill="1" applyBorder="1" applyAlignment="1">
      <alignment horizontal="center" vertical="center" textRotation="90"/>
    </xf>
    <xf numFmtId="0" fontId="34" fillId="7" borderId="12" xfId="1" applyFont="1" applyFill="1" applyBorder="1" applyAlignment="1">
      <alignment horizontal="center" vertical="center" textRotation="90"/>
    </xf>
    <xf numFmtId="0" fontId="34" fillId="7" borderId="58" xfId="1" applyFont="1" applyFill="1" applyBorder="1" applyAlignment="1">
      <alignment horizontal="center" vertical="center" textRotation="90"/>
    </xf>
    <xf numFmtId="0" fontId="14" fillId="2" borderId="33" xfId="1" applyFont="1" applyFill="1" applyBorder="1" applyAlignment="1">
      <alignment horizontal="left" wrapText="1"/>
    </xf>
    <xf numFmtId="0" fontId="14" fillId="2" borderId="68" xfId="1" applyFont="1" applyFill="1" applyBorder="1" applyAlignment="1">
      <alignment horizontal="left" wrapText="1"/>
    </xf>
    <xf numFmtId="0" fontId="7" fillId="2" borderId="63" xfId="1" applyFont="1" applyFill="1" applyBorder="1" applyAlignment="1">
      <alignment horizontal="right"/>
    </xf>
    <xf numFmtId="0" fontId="41" fillId="3" borderId="39" xfId="1" applyFont="1" applyFill="1" applyBorder="1" applyAlignment="1">
      <alignment horizontal="right"/>
    </xf>
    <xf numFmtId="0" fontId="89" fillId="0" borderId="0" xfId="0" applyFont="1" applyAlignment="1">
      <alignment horizontal="right" vertical="center" wrapText="1"/>
    </xf>
    <xf numFmtId="0" fontId="21" fillId="0" borderId="0" xfId="0" applyFont="1" applyAlignment="1">
      <alignment horizontal="right" wrapText="1"/>
    </xf>
    <xf numFmtId="0" fontId="7" fillId="2" borderId="59" xfId="1" applyFont="1" applyFill="1" applyBorder="1" applyAlignment="1">
      <alignment horizontal="center"/>
    </xf>
    <xf numFmtId="0" fontId="7" fillId="2" borderId="60" xfId="1" applyFont="1" applyFill="1" applyBorder="1" applyAlignment="1">
      <alignment horizontal="center"/>
    </xf>
    <xf numFmtId="0" fontId="7" fillId="2" borderId="61" xfId="1" applyFont="1" applyFill="1" applyBorder="1" applyAlignment="1">
      <alignment horizontal="center"/>
    </xf>
    <xf numFmtId="0" fontId="51" fillId="5" borderId="21" xfId="1" applyFont="1" applyFill="1" applyBorder="1" applyAlignment="1" applyProtection="1">
      <alignment horizontal="left" vertical="top" wrapText="1"/>
      <protection locked="0"/>
    </xf>
    <xf numFmtId="0" fontId="0" fillId="5" borderId="30" xfId="0" applyFill="1" applyBorder="1" applyAlignment="1" applyProtection="1">
      <alignment horizontal="left" vertical="top" wrapText="1"/>
      <protection locked="0"/>
    </xf>
    <xf numFmtId="0" fontId="0" fillId="5" borderId="31" xfId="0" applyFill="1" applyBorder="1" applyAlignment="1" applyProtection="1">
      <alignment horizontal="left" vertical="top" wrapText="1"/>
      <protection locked="0"/>
    </xf>
    <xf numFmtId="0" fontId="27" fillId="26" borderId="1" xfId="1" applyFont="1" applyFill="1" applyBorder="1" applyAlignment="1">
      <alignment horizontal="center"/>
    </xf>
    <xf numFmtId="0" fontId="27" fillId="0" borderId="30" xfId="1" applyFont="1" applyBorder="1" applyAlignment="1">
      <alignment horizontal="right"/>
    </xf>
    <xf numFmtId="0" fontId="3" fillId="26" borderId="1" xfId="1" applyFont="1" applyFill="1" applyBorder="1" applyAlignment="1">
      <alignment horizontal="right" vertical="center"/>
    </xf>
    <xf numFmtId="0" fontId="27" fillId="0" borderId="29" xfId="1" applyFont="1" applyBorder="1" applyAlignment="1">
      <alignment horizontal="center"/>
    </xf>
    <xf numFmtId="0" fontId="27" fillId="0" borderId="81" xfId="1" applyFont="1" applyBorder="1" applyAlignment="1">
      <alignment horizontal="center"/>
    </xf>
    <xf numFmtId="0" fontId="26" fillId="0" borderId="1" xfId="1" applyFont="1" applyBorder="1" applyAlignment="1">
      <alignment horizontal="center" vertical="center"/>
    </xf>
    <xf numFmtId="0" fontId="26" fillId="0" borderId="1" xfId="1" applyFont="1" applyBorder="1" applyAlignment="1">
      <alignment horizontal="center" vertical="center" wrapText="1"/>
    </xf>
    <xf numFmtId="0" fontId="26" fillId="0" borderId="21" xfId="1" applyFont="1" applyBorder="1" applyAlignment="1">
      <alignment horizontal="center" vertical="center" wrapText="1"/>
    </xf>
    <xf numFmtId="0" fontId="27" fillId="0" borderId="91" xfId="1" applyFont="1" applyBorder="1" applyAlignment="1">
      <alignment horizontal="center"/>
    </xf>
    <xf numFmtId="0" fontId="27" fillId="0" borderId="80" xfId="1" applyFont="1" applyBorder="1" applyAlignment="1">
      <alignment horizontal="center"/>
    </xf>
    <xf numFmtId="0" fontId="27" fillId="0" borderId="89" xfId="1" applyFont="1" applyBorder="1" applyAlignment="1">
      <alignment horizontal="center"/>
    </xf>
    <xf numFmtId="0" fontId="68" fillId="4" borderId="0" xfId="0" applyFont="1" applyFill="1" applyAlignment="1">
      <alignment horizontal="center"/>
    </xf>
    <xf numFmtId="0" fontId="21" fillId="0" borderId="0" xfId="0" applyFont="1" applyAlignment="1">
      <alignment horizontal="right"/>
    </xf>
    <xf numFmtId="0" fontId="23" fillId="0" borderId="133" xfId="0" applyFont="1" applyBorder="1" applyAlignment="1">
      <alignment horizontal="center"/>
    </xf>
    <xf numFmtId="0" fontId="23" fillId="0" borderId="132" xfId="0" applyFont="1" applyBorder="1" applyAlignment="1">
      <alignment horizontal="center"/>
    </xf>
    <xf numFmtId="0" fontId="23" fillId="0" borderId="134" xfId="0" applyFont="1" applyBorder="1" applyAlignment="1">
      <alignment horizontal="center"/>
    </xf>
    <xf numFmtId="0" fontId="23" fillId="4" borderId="133" xfId="0" applyFont="1" applyFill="1" applyBorder="1" applyAlignment="1">
      <alignment horizontal="center"/>
    </xf>
    <xf numFmtId="0" fontId="23" fillId="4" borderId="134" xfId="0" applyFont="1" applyFill="1" applyBorder="1" applyAlignment="1">
      <alignment horizontal="center"/>
    </xf>
    <xf numFmtId="9" fontId="74" fillId="26" borderId="21" xfId="5" applyFont="1" applyFill="1" applyBorder="1" applyAlignment="1" applyProtection="1">
      <alignment horizontal="center"/>
      <protection locked="0"/>
    </xf>
    <xf numFmtId="9" fontId="74" fillId="26" borderId="31" xfId="5" applyFont="1" applyFill="1" applyBorder="1" applyAlignment="1" applyProtection="1">
      <alignment horizontal="center"/>
      <protection locked="0"/>
    </xf>
    <xf numFmtId="0" fontId="23" fillId="4" borderId="21" xfId="0" applyFont="1" applyFill="1" applyBorder="1" applyAlignment="1">
      <alignment horizontal="center"/>
    </xf>
    <xf numFmtId="0" fontId="23" fillId="4" borderId="30" xfId="0" applyFont="1" applyFill="1" applyBorder="1" applyAlignment="1">
      <alignment horizontal="center"/>
    </xf>
    <xf numFmtId="0" fontId="23" fillId="4" borderId="31" xfId="0" applyFont="1" applyFill="1" applyBorder="1" applyAlignment="1">
      <alignment horizontal="center"/>
    </xf>
    <xf numFmtId="0" fontId="68" fillId="26" borderId="0" xfId="0" applyFont="1" applyFill="1" applyAlignment="1">
      <alignment horizontal="center"/>
    </xf>
    <xf numFmtId="0" fontId="23" fillId="0" borderId="1" xfId="0" applyFont="1" applyBorder="1" applyAlignment="1">
      <alignment horizontal="center" vertical="center"/>
    </xf>
    <xf numFmtId="0" fontId="0" fillId="6" borderId="0" xfId="0" applyFill="1" applyAlignment="1">
      <alignment horizontal="right"/>
    </xf>
    <xf numFmtId="0" fontId="0" fillId="0" borderId="0" xfId="0" applyAlignment="1">
      <alignment horizontal="right"/>
    </xf>
    <xf numFmtId="0" fontId="21" fillId="0" borderId="148" xfId="0" applyFont="1" applyBorder="1" applyAlignment="1">
      <alignment horizontal="center" vertical="center"/>
    </xf>
    <xf numFmtId="0" fontId="21" fillId="0" borderId="136" xfId="0" applyFont="1" applyBorder="1" applyAlignment="1">
      <alignment horizontal="center" vertical="center"/>
    </xf>
    <xf numFmtId="0" fontId="21" fillId="0" borderId="3" xfId="0" applyFont="1" applyBorder="1" applyAlignment="1">
      <alignment horizontal="center" vertical="center"/>
    </xf>
    <xf numFmtId="0" fontId="21" fillId="0" borderId="10" xfId="0" applyFont="1" applyBorder="1" applyAlignment="1">
      <alignment horizontal="center" vertical="center"/>
    </xf>
    <xf numFmtId="0" fontId="21" fillId="0" borderId="23" xfId="0" applyFont="1" applyBorder="1" applyAlignment="1">
      <alignment horizontal="center"/>
    </xf>
    <xf numFmtId="0" fontId="21" fillId="0" borderId="20" xfId="0" applyFont="1" applyBorder="1" applyAlignment="1">
      <alignment horizontal="center"/>
    </xf>
    <xf numFmtId="0" fontId="68" fillId="0" borderId="4" xfId="0" applyFont="1" applyBorder="1" applyAlignment="1">
      <alignment horizontal="center" vertical="center"/>
    </xf>
    <xf numFmtId="0" fontId="68" fillId="0" borderId="5" xfId="0" applyFont="1" applyBorder="1" applyAlignment="1">
      <alignment horizontal="center" vertical="center"/>
    </xf>
    <xf numFmtId="0" fontId="68" fillId="0" borderId="6" xfId="0" applyFont="1" applyBorder="1" applyAlignment="1">
      <alignment horizontal="center" vertical="center"/>
    </xf>
    <xf numFmtId="0" fontId="77" fillId="0" borderId="0" xfId="0" applyFont="1" applyAlignment="1">
      <alignment horizontal="right" vertical="center" wrapText="1"/>
    </xf>
    <xf numFmtId="0" fontId="21" fillId="0" borderId="147" xfId="0" applyFont="1" applyBorder="1" applyAlignment="1">
      <alignment horizontal="center" vertical="center"/>
    </xf>
    <xf numFmtId="0" fontId="21" fillId="0" borderId="150" xfId="0" applyFont="1" applyBorder="1" applyAlignment="1">
      <alignment horizontal="center" vertical="center"/>
    </xf>
    <xf numFmtId="0" fontId="21" fillId="6" borderId="23" xfId="0" applyFont="1" applyFill="1" applyBorder="1" applyAlignment="1">
      <alignment horizontal="center" vertical="center"/>
    </xf>
    <xf numFmtId="0" fontId="21" fillId="6" borderId="20"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39" xfId="0" applyFont="1" applyFill="1" applyBorder="1" applyAlignment="1">
      <alignment horizontal="center" vertical="center"/>
    </xf>
    <xf numFmtId="0" fontId="21" fillId="0" borderId="137" xfId="0" applyFont="1" applyBorder="1" applyAlignment="1">
      <alignment horizontal="center" vertical="center"/>
    </xf>
    <xf numFmtId="0" fontId="21" fillId="0" borderId="149" xfId="0" applyFont="1" applyBorder="1" applyAlignment="1">
      <alignment horizontal="center" vertical="center"/>
    </xf>
    <xf numFmtId="0" fontId="21" fillId="4" borderId="91" xfId="0" applyFont="1" applyFill="1" applyBorder="1" applyAlignment="1">
      <alignment horizontal="center"/>
    </xf>
    <xf numFmtId="0" fontId="21" fillId="4" borderId="81" xfId="0" applyFont="1" applyFill="1" applyBorder="1" applyAlignment="1">
      <alignment horizontal="center"/>
    </xf>
    <xf numFmtId="0" fontId="21" fillId="0" borderId="1" xfId="0" applyFont="1" applyBorder="1" applyAlignment="1">
      <alignment horizontal="center"/>
    </xf>
    <xf numFmtId="0" fontId="21" fillId="0" borderId="31" xfId="0" applyFont="1" applyBorder="1" applyAlignment="1">
      <alignment horizontal="center"/>
    </xf>
    <xf numFmtId="0" fontId="21" fillId="0" borderId="21" xfId="0" applyFont="1" applyBorder="1" applyAlignment="1">
      <alignment horizontal="center"/>
    </xf>
    <xf numFmtId="0" fontId="21" fillId="4" borderId="1" xfId="0" applyFont="1" applyFill="1" applyBorder="1" applyAlignment="1">
      <alignment horizontal="center"/>
    </xf>
    <xf numFmtId="0" fontId="21" fillId="4" borderId="21" xfId="0" applyFont="1" applyFill="1" applyBorder="1" applyAlignment="1">
      <alignment horizontal="center"/>
    </xf>
    <xf numFmtId="0" fontId="21" fillId="0" borderId="86" xfId="0" applyFont="1" applyBorder="1" applyAlignment="1">
      <alignment horizontal="right"/>
    </xf>
    <xf numFmtId="0" fontId="21" fillId="4" borderId="31" xfId="0" applyFont="1" applyFill="1" applyBorder="1" applyAlignment="1">
      <alignment horizontal="center"/>
    </xf>
    <xf numFmtId="0" fontId="21" fillId="0" borderId="1" xfId="0" applyFont="1" applyBorder="1" applyAlignment="1">
      <alignment horizontal="left"/>
    </xf>
    <xf numFmtId="0" fontId="21" fillId="0" borderId="0" xfId="0" applyFont="1" applyAlignment="1">
      <alignment horizontal="right" vertical="center"/>
    </xf>
    <xf numFmtId="170" fontId="21" fillId="3" borderId="1" xfId="0" applyNumberFormat="1" applyFont="1" applyFill="1" applyBorder="1" applyAlignment="1">
      <alignment horizontal="center"/>
    </xf>
    <xf numFmtId="0" fontId="21" fillId="3" borderId="30" xfId="0" applyFont="1" applyFill="1" applyBorder="1" applyAlignment="1">
      <alignment horizontal="right"/>
    </xf>
    <xf numFmtId="0" fontId="21" fillId="3" borderId="31" xfId="0" applyFont="1" applyFill="1" applyBorder="1" applyAlignment="1">
      <alignment horizontal="right"/>
    </xf>
    <xf numFmtId="0" fontId="23" fillId="6" borderId="21" xfId="0" applyFont="1" applyFill="1" applyBorder="1" applyAlignment="1">
      <alignment horizontal="center" vertical="center"/>
    </xf>
    <xf numFmtId="0" fontId="23" fillId="6" borderId="31" xfId="0" applyFont="1" applyFill="1" applyBorder="1" applyAlignment="1">
      <alignment horizontal="center" vertical="center"/>
    </xf>
    <xf numFmtId="0" fontId="83" fillId="27" borderId="0" xfId="1" applyFont="1" applyFill="1" applyAlignment="1">
      <alignment horizontal="center"/>
    </xf>
    <xf numFmtId="0" fontId="83" fillId="27" borderId="36" xfId="1" applyFont="1" applyFill="1" applyBorder="1" applyAlignment="1">
      <alignment horizontal="center"/>
    </xf>
    <xf numFmtId="0" fontId="39" fillId="0" borderId="0" xfId="1" applyFont="1" applyAlignment="1">
      <alignment horizontal="center"/>
    </xf>
  </cellXfs>
  <cellStyles count="7">
    <cellStyle name="Comma 2" xfId="4" xr:uid="{00000000-0005-0000-0000-000000000000}"/>
    <cellStyle name="Currency 2" xfId="3" xr:uid="{00000000-0005-0000-0000-000001000000}"/>
    <cellStyle name="Hyperlink" xfId="6" builtinId="8"/>
    <cellStyle name="Normal" xfId="0" builtinId="0"/>
    <cellStyle name="Normal 2" xfId="1" xr:uid="{00000000-0005-0000-0000-000003000000}"/>
    <cellStyle name="Percent" xfId="5" builtinId="5"/>
    <cellStyle name="Percent 2" xfId="2" xr:uid="{00000000-0005-0000-0000-000005000000}"/>
  </cellStyles>
  <dxfs count="0"/>
  <tableStyles count="0" defaultTableStyle="TableStyleMedium2" defaultPivotStyle="PivotStyleLight16"/>
  <colors>
    <mruColors>
      <color rgb="FFFFC9FF"/>
      <color rgb="FFD1FFFF"/>
      <color rgb="FFFF66FF"/>
      <color rgb="FF66FFFF"/>
      <color rgb="FFFFFF99"/>
      <color rgb="FFE3DAFA"/>
      <color rgb="FFB59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714375</xdr:colOff>
      <xdr:row>101</xdr:row>
      <xdr:rowOff>0</xdr:rowOff>
    </xdr:from>
    <xdr:to>
      <xdr:col>4</xdr:col>
      <xdr:colOff>1143000</xdr:colOff>
      <xdr:row>110</xdr:row>
      <xdr:rowOff>0</xdr:rowOff>
    </xdr:to>
    <xdr:sp macro="" textlink="">
      <xdr:nvSpPr>
        <xdr:cNvPr id="7" name="TextBox 6">
          <a:extLst>
            <a:ext uri="{FF2B5EF4-FFF2-40B4-BE49-F238E27FC236}">
              <a16:creationId xmlns:a16="http://schemas.microsoft.com/office/drawing/2014/main" id="{9AD28511-195C-46A1-B27F-E7DB73700BBA}"/>
            </a:ext>
          </a:extLst>
        </xdr:cNvPr>
        <xdr:cNvSpPr txBox="1"/>
      </xdr:nvSpPr>
      <xdr:spPr>
        <a:xfrm>
          <a:off x="4389788" y="17189532"/>
          <a:ext cx="24864" cy="2090058"/>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93</xdr:row>
      <xdr:rowOff>161925</xdr:rowOff>
    </xdr:from>
    <xdr:to>
      <xdr:col>4</xdr:col>
      <xdr:colOff>1143000</xdr:colOff>
      <xdr:row>100</xdr:row>
      <xdr:rowOff>9525</xdr:rowOff>
    </xdr:to>
    <xdr:sp macro="" textlink="">
      <xdr:nvSpPr>
        <xdr:cNvPr id="8" name="TextBox 7">
          <a:extLst>
            <a:ext uri="{FF2B5EF4-FFF2-40B4-BE49-F238E27FC236}">
              <a16:creationId xmlns:a16="http://schemas.microsoft.com/office/drawing/2014/main" id="{3E9EA964-C92E-4A8C-9276-F6C786568EA6}"/>
            </a:ext>
          </a:extLst>
        </xdr:cNvPr>
        <xdr:cNvSpPr txBox="1"/>
      </xdr:nvSpPr>
      <xdr:spPr>
        <a:xfrm>
          <a:off x="4370738" y="15504844"/>
          <a:ext cx="43914"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93</xdr:row>
      <xdr:rowOff>152400</xdr:rowOff>
    </xdr:from>
    <xdr:to>
      <xdr:col>5</xdr:col>
      <xdr:colOff>19050</xdr:colOff>
      <xdr:row>100</xdr:row>
      <xdr:rowOff>0</xdr:rowOff>
    </xdr:to>
    <xdr:sp macro="" textlink="">
      <xdr:nvSpPr>
        <xdr:cNvPr id="9" name="TextBox 8">
          <a:extLst>
            <a:ext uri="{FF2B5EF4-FFF2-40B4-BE49-F238E27FC236}">
              <a16:creationId xmlns:a16="http://schemas.microsoft.com/office/drawing/2014/main" id="{9BBE4608-F039-4112-90B4-C63FB489766D}"/>
            </a:ext>
          </a:extLst>
        </xdr:cNvPr>
        <xdr:cNvSpPr txBox="1"/>
      </xdr:nvSpPr>
      <xdr:spPr>
        <a:xfrm>
          <a:off x="3942113" y="15495319"/>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103</xdr:row>
      <xdr:rowOff>0</xdr:rowOff>
    </xdr:from>
    <xdr:to>
      <xdr:col>4</xdr:col>
      <xdr:colOff>1143000</xdr:colOff>
      <xdr:row>112</xdr:row>
      <xdr:rowOff>0</xdr:rowOff>
    </xdr:to>
    <xdr:sp macro="" textlink="">
      <xdr:nvSpPr>
        <xdr:cNvPr id="11" name="TextBox 10">
          <a:extLst>
            <a:ext uri="{FF2B5EF4-FFF2-40B4-BE49-F238E27FC236}">
              <a16:creationId xmlns:a16="http://schemas.microsoft.com/office/drawing/2014/main" id="{48C6E131-EFCB-40F8-A38B-E4B207043646}"/>
            </a:ext>
          </a:extLst>
        </xdr:cNvPr>
        <xdr:cNvSpPr txBox="1"/>
      </xdr:nvSpPr>
      <xdr:spPr>
        <a:xfrm>
          <a:off x="4389788" y="18127683"/>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102</xdr:row>
      <xdr:rowOff>9525</xdr:rowOff>
    </xdr:to>
    <xdr:sp macro="" textlink="">
      <xdr:nvSpPr>
        <xdr:cNvPr id="12" name="TextBox 11">
          <a:extLst>
            <a:ext uri="{FF2B5EF4-FFF2-40B4-BE49-F238E27FC236}">
              <a16:creationId xmlns:a16="http://schemas.microsoft.com/office/drawing/2014/main" id="{D2DE09E3-1DB9-41DB-A0BC-4C2982C68119}"/>
            </a:ext>
          </a:extLst>
        </xdr:cNvPr>
        <xdr:cNvSpPr txBox="1"/>
      </xdr:nvSpPr>
      <xdr:spPr>
        <a:xfrm>
          <a:off x="4370738" y="16442995"/>
          <a:ext cx="43914"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102</xdr:row>
      <xdr:rowOff>0</xdr:rowOff>
    </xdr:to>
    <xdr:sp macro="" textlink="">
      <xdr:nvSpPr>
        <xdr:cNvPr id="13" name="TextBox 12">
          <a:extLst>
            <a:ext uri="{FF2B5EF4-FFF2-40B4-BE49-F238E27FC236}">
              <a16:creationId xmlns:a16="http://schemas.microsoft.com/office/drawing/2014/main" id="{EF90038A-78CA-49B1-9BA7-DC1EFE9D8928}"/>
            </a:ext>
          </a:extLst>
        </xdr:cNvPr>
        <xdr:cNvSpPr txBox="1"/>
      </xdr:nvSpPr>
      <xdr:spPr>
        <a:xfrm>
          <a:off x="3942113"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2" name="TextBox 1">
          <a:extLst>
            <a:ext uri="{FF2B5EF4-FFF2-40B4-BE49-F238E27FC236}">
              <a16:creationId xmlns:a16="http://schemas.microsoft.com/office/drawing/2014/main" id="{63F5E506-6E6C-4015-9C40-DCD478F212CF}"/>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3" name="TextBox 2">
          <a:extLst>
            <a:ext uri="{FF2B5EF4-FFF2-40B4-BE49-F238E27FC236}">
              <a16:creationId xmlns:a16="http://schemas.microsoft.com/office/drawing/2014/main" id="{8C2CAAC1-49E2-430E-AA4F-A6369512B77D}"/>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4" name="TextBox 3">
          <a:extLst>
            <a:ext uri="{FF2B5EF4-FFF2-40B4-BE49-F238E27FC236}">
              <a16:creationId xmlns:a16="http://schemas.microsoft.com/office/drawing/2014/main" id="{FF43CC83-49A4-495A-9516-0A7D407EB11F}"/>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714375</xdr:colOff>
      <xdr:row>99</xdr:row>
      <xdr:rowOff>0</xdr:rowOff>
    </xdr:from>
    <xdr:to>
      <xdr:col>4</xdr:col>
      <xdr:colOff>1143000</xdr:colOff>
      <xdr:row>108</xdr:row>
      <xdr:rowOff>0</xdr:rowOff>
    </xdr:to>
    <xdr:sp macro="" textlink="">
      <xdr:nvSpPr>
        <xdr:cNvPr id="7" name="TextBox 6">
          <a:extLst>
            <a:ext uri="{FF2B5EF4-FFF2-40B4-BE49-F238E27FC236}">
              <a16:creationId xmlns:a16="http://schemas.microsoft.com/office/drawing/2014/main" id="{11A2D521-FA57-4DE1-9F0E-3AD3D8B7E3B4}"/>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8" name="TextBox 7">
          <a:extLst>
            <a:ext uri="{FF2B5EF4-FFF2-40B4-BE49-F238E27FC236}">
              <a16:creationId xmlns:a16="http://schemas.microsoft.com/office/drawing/2014/main" id="{F4861ECD-37BD-4C81-A778-152B9CF93505}"/>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9" name="TextBox 8">
          <a:extLst>
            <a:ext uri="{FF2B5EF4-FFF2-40B4-BE49-F238E27FC236}">
              <a16:creationId xmlns:a16="http://schemas.microsoft.com/office/drawing/2014/main" id="{992B09E2-9D17-4E53-97FF-0E457932B9A3}"/>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2" name="TextBox 1">
          <a:extLst>
            <a:ext uri="{FF2B5EF4-FFF2-40B4-BE49-F238E27FC236}">
              <a16:creationId xmlns:a16="http://schemas.microsoft.com/office/drawing/2014/main" id="{E4739FAC-C6BD-4F9B-951A-A86BA53C76FD}"/>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3" name="TextBox 2">
          <a:extLst>
            <a:ext uri="{FF2B5EF4-FFF2-40B4-BE49-F238E27FC236}">
              <a16:creationId xmlns:a16="http://schemas.microsoft.com/office/drawing/2014/main" id="{6D15F152-9AB1-493E-971B-F7C96738F707}"/>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4" name="TextBox 3">
          <a:extLst>
            <a:ext uri="{FF2B5EF4-FFF2-40B4-BE49-F238E27FC236}">
              <a16:creationId xmlns:a16="http://schemas.microsoft.com/office/drawing/2014/main" id="{943FE896-FAF7-4C3F-AAB3-24883F076DBA}"/>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5" name="TextBox 4">
          <a:extLst>
            <a:ext uri="{FF2B5EF4-FFF2-40B4-BE49-F238E27FC236}">
              <a16:creationId xmlns:a16="http://schemas.microsoft.com/office/drawing/2014/main" id="{42868658-249E-494A-8F71-FEACD4F54C69}"/>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6" name="TextBox 5">
          <a:extLst>
            <a:ext uri="{FF2B5EF4-FFF2-40B4-BE49-F238E27FC236}">
              <a16:creationId xmlns:a16="http://schemas.microsoft.com/office/drawing/2014/main" id="{3744C72E-EE6A-4A99-8136-856235AFFF28}"/>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0" name="TextBox 9">
          <a:extLst>
            <a:ext uri="{FF2B5EF4-FFF2-40B4-BE49-F238E27FC236}">
              <a16:creationId xmlns:a16="http://schemas.microsoft.com/office/drawing/2014/main" id="{A51E6655-B3B3-4D7D-8C51-95AC062391B8}"/>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1" name="TextBox 10">
          <a:extLst>
            <a:ext uri="{FF2B5EF4-FFF2-40B4-BE49-F238E27FC236}">
              <a16:creationId xmlns:a16="http://schemas.microsoft.com/office/drawing/2014/main" id="{F5A4D1B5-4457-414C-9560-68A5C65FBBEF}"/>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2" name="TextBox 11">
          <a:extLst>
            <a:ext uri="{FF2B5EF4-FFF2-40B4-BE49-F238E27FC236}">
              <a16:creationId xmlns:a16="http://schemas.microsoft.com/office/drawing/2014/main" id="{6B7A987A-177C-4FC1-8426-4EB262D64E27}"/>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3" name="TextBox 12">
          <a:extLst>
            <a:ext uri="{FF2B5EF4-FFF2-40B4-BE49-F238E27FC236}">
              <a16:creationId xmlns:a16="http://schemas.microsoft.com/office/drawing/2014/main" id="{A36FEA36-B4AC-406F-B8E8-E41F4AD3CE15}"/>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4" name="TextBox 13">
          <a:extLst>
            <a:ext uri="{FF2B5EF4-FFF2-40B4-BE49-F238E27FC236}">
              <a16:creationId xmlns:a16="http://schemas.microsoft.com/office/drawing/2014/main" id="{B6FFE295-4FD7-4A03-B416-B0E8ECE2508E}"/>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5" name="TextBox 14">
          <a:extLst>
            <a:ext uri="{FF2B5EF4-FFF2-40B4-BE49-F238E27FC236}">
              <a16:creationId xmlns:a16="http://schemas.microsoft.com/office/drawing/2014/main" id="{FC31BCCF-90A6-4C39-9D4D-A014EE1499FF}"/>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6" name="TextBox 15">
          <a:extLst>
            <a:ext uri="{FF2B5EF4-FFF2-40B4-BE49-F238E27FC236}">
              <a16:creationId xmlns:a16="http://schemas.microsoft.com/office/drawing/2014/main" id="{93497D8B-70E6-4F6C-AB9E-6E04908F32B2}"/>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714375</xdr:colOff>
      <xdr:row>99</xdr:row>
      <xdr:rowOff>0</xdr:rowOff>
    </xdr:from>
    <xdr:to>
      <xdr:col>4</xdr:col>
      <xdr:colOff>1143000</xdr:colOff>
      <xdr:row>108</xdr:row>
      <xdr:rowOff>0</xdr:rowOff>
    </xdr:to>
    <xdr:sp macro="" textlink="">
      <xdr:nvSpPr>
        <xdr:cNvPr id="2" name="TextBox 1">
          <a:extLst>
            <a:ext uri="{FF2B5EF4-FFF2-40B4-BE49-F238E27FC236}">
              <a16:creationId xmlns:a16="http://schemas.microsoft.com/office/drawing/2014/main" id="{4449AE2F-DF96-4513-B83C-2930589FEB7A}"/>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3" name="TextBox 2">
          <a:extLst>
            <a:ext uri="{FF2B5EF4-FFF2-40B4-BE49-F238E27FC236}">
              <a16:creationId xmlns:a16="http://schemas.microsoft.com/office/drawing/2014/main" id="{E09DF443-57AF-4725-825F-1BB5D4222459}"/>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4" name="TextBox 3">
          <a:extLst>
            <a:ext uri="{FF2B5EF4-FFF2-40B4-BE49-F238E27FC236}">
              <a16:creationId xmlns:a16="http://schemas.microsoft.com/office/drawing/2014/main" id="{8796785F-3C77-4F62-AB56-0061C7D0527D}"/>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5" name="TextBox 4">
          <a:extLst>
            <a:ext uri="{FF2B5EF4-FFF2-40B4-BE49-F238E27FC236}">
              <a16:creationId xmlns:a16="http://schemas.microsoft.com/office/drawing/2014/main" id="{270EB93E-4245-4643-95CF-5DAF1AD130F4}"/>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6" name="TextBox 5">
          <a:extLst>
            <a:ext uri="{FF2B5EF4-FFF2-40B4-BE49-F238E27FC236}">
              <a16:creationId xmlns:a16="http://schemas.microsoft.com/office/drawing/2014/main" id="{7366FF4E-4663-4D24-98DB-6F65BC4EE844}"/>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7" name="TextBox 6">
          <a:extLst>
            <a:ext uri="{FF2B5EF4-FFF2-40B4-BE49-F238E27FC236}">
              <a16:creationId xmlns:a16="http://schemas.microsoft.com/office/drawing/2014/main" id="{30798CEB-EE67-4FED-AAD2-30298B0BDAF6}"/>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8" name="TextBox 7">
          <a:extLst>
            <a:ext uri="{FF2B5EF4-FFF2-40B4-BE49-F238E27FC236}">
              <a16:creationId xmlns:a16="http://schemas.microsoft.com/office/drawing/2014/main" id="{BFB5FE22-A112-4EE9-B69D-078092FE831F}"/>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9" name="TextBox 8">
          <a:extLst>
            <a:ext uri="{FF2B5EF4-FFF2-40B4-BE49-F238E27FC236}">
              <a16:creationId xmlns:a16="http://schemas.microsoft.com/office/drawing/2014/main" id="{9EE2220C-1E7A-4B1B-9CA5-DEF57C08B5AF}"/>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0" name="TextBox 9">
          <a:extLst>
            <a:ext uri="{FF2B5EF4-FFF2-40B4-BE49-F238E27FC236}">
              <a16:creationId xmlns:a16="http://schemas.microsoft.com/office/drawing/2014/main" id="{41A6E0B3-5674-47F2-B1FC-A3DF5CA74FF4}"/>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1" name="TextBox 10">
          <a:extLst>
            <a:ext uri="{FF2B5EF4-FFF2-40B4-BE49-F238E27FC236}">
              <a16:creationId xmlns:a16="http://schemas.microsoft.com/office/drawing/2014/main" id="{55789287-8E86-4146-BF5C-D1DC99535AB4}"/>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2" name="TextBox 11">
          <a:extLst>
            <a:ext uri="{FF2B5EF4-FFF2-40B4-BE49-F238E27FC236}">
              <a16:creationId xmlns:a16="http://schemas.microsoft.com/office/drawing/2014/main" id="{368E795C-F39F-4247-9D1E-C5FD556447DC}"/>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3" name="TextBox 12">
          <a:extLst>
            <a:ext uri="{FF2B5EF4-FFF2-40B4-BE49-F238E27FC236}">
              <a16:creationId xmlns:a16="http://schemas.microsoft.com/office/drawing/2014/main" id="{08E34C05-7705-4CF1-AE03-F47C028E8E9E}"/>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4" name="TextBox 13">
          <a:extLst>
            <a:ext uri="{FF2B5EF4-FFF2-40B4-BE49-F238E27FC236}">
              <a16:creationId xmlns:a16="http://schemas.microsoft.com/office/drawing/2014/main" id="{BDDE0F22-86BB-4821-94B8-43E5EEBCB226}"/>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5" name="TextBox 14">
          <a:extLst>
            <a:ext uri="{FF2B5EF4-FFF2-40B4-BE49-F238E27FC236}">
              <a16:creationId xmlns:a16="http://schemas.microsoft.com/office/drawing/2014/main" id="{C914E4F2-482E-484C-AFAD-9798121BCEED}"/>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6" name="TextBox 15">
          <a:extLst>
            <a:ext uri="{FF2B5EF4-FFF2-40B4-BE49-F238E27FC236}">
              <a16:creationId xmlns:a16="http://schemas.microsoft.com/office/drawing/2014/main" id="{1751D827-93F8-4AEA-A86D-3043D2A1172A}"/>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714375</xdr:colOff>
      <xdr:row>99</xdr:row>
      <xdr:rowOff>0</xdr:rowOff>
    </xdr:from>
    <xdr:to>
      <xdr:col>4</xdr:col>
      <xdr:colOff>1143000</xdr:colOff>
      <xdr:row>108</xdr:row>
      <xdr:rowOff>0</xdr:rowOff>
    </xdr:to>
    <xdr:sp macro="" textlink="">
      <xdr:nvSpPr>
        <xdr:cNvPr id="2" name="TextBox 1">
          <a:extLst>
            <a:ext uri="{FF2B5EF4-FFF2-40B4-BE49-F238E27FC236}">
              <a16:creationId xmlns:a16="http://schemas.microsoft.com/office/drawing/2014/main" id="{4C834F8D-5D17-464F-BB54-7AEDB7732D54}"/>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3" name="TextBox 2">
          <a:extLst>
            <a:ext uri="{FF2B5EF4-FFF2-40B4-BE49-F238E27FC236}">
              <a16:creationId xmlns:a16="http://schemas.microsoft.com/office/drawing/2014/main" id="{E16CEDA9-0388-464E-8E83-90454CC9EFD2}"/>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4" name="TextBox 3">
          <a:extLst>
            <a:ext uri="{FF2B5EF4-FFF2-40B4-BE49-F238E27FC236}">
              <a16:creationId xmlns:a16="http://schemas.microsoft.com/office/drawing/2014/main" id="{FCF5E1A6-62A7-41F1-A182-175684E20DA2}"/>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5" name="TextBox 4">
          <a:extLst>
            <a:ext uri="{FF2B5EF4-FFF2-40B4-BE49-F238E27FC236}">
              <a16:creationId xmlns:a16="http://schemas.microsoft.com/office/drawing/2014/main" id="{3CE7B37A-C543-4767-BCB0-35510239D36F}"/>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6" name="TextBox 5">
          <a:extLst>
            <a:ext uri="{FF2B5EF4-FFF2-40B4-BE49-F238E27FC236}">
              <a16:creationId xmlns:a16="http://schemas.microsoft.com/office/drawing/2014/main" id="{A63052ED-5477-422D-BF60-73238F8AECA9}"/>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7" name="TextBox 6">
          <a:extLst>
            <a:ext uri="{FF2B5EF4-FFF2-40B4-BE49-F238E27FC236}">
              <a16:creationId xmlns:a16="http://schemas.microsoft.com/office/drawing/2014/main" id="{EAFCE7AF-BA0F-4D4F-A22D-D148D2787CDE}"/>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8" name="TextBox 7">
          <a:extLst>
            <a:ext uri="{FF2B5EF4-FFF2-40B4-BE49-F238E27FC236}">
              <a16:creationId xmlns:a16="http://schemas.microsoft.com/office/drawing/2014/main" id="{B6BDC870-FE7F-4C62-A7EE-8A4B64C76491}"/>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9" name="TextBox 8">
          <a:extLst>
            <a:ext uri="{FF2B5EF4-FFF2-40B4-BE49-F238E27FC236}">
              <a16:creationId xmlns:a16="http://schemas.microsoft.com/office/drawing/2014/main" id="{E13D198F-76B2-41C3-84E0-45F177538BC7}"/>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0" name="TextBox 9">
          <a:extLst>
            <a:ext uri="{FF2B5EF4-FFF2-40B4-BE49-F238E27FC236}">
              <a16:creationId xmlns:a16="http://schemas.microsoft.com/office/drawing/2014/main" id="{7C301DE8-7865-4340-A597-730458AAB1DA}"/>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1" name="TextBox 10">
          <a:extLst>
            <a:ext uri="{FF2B5EF4-FFF2-40B4-BE49-F238E27FC236}">
              <a16:creationId xmlns:a16="http://schemas.microsoft.com/office/drawing/2014/main" id="{5383111B-439F-473C-AE8D-4D396074C8E3}"/>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2" name="TextBox 11">
          <a:extLst>
            <a:ext uri="{FF2B5EF4-FFF2-40B4-BE49-F238E27FC236}">
              <a16:creationId xmlns:a16="http://schemas.microsoft.com/office/drawing/2014/main" id="{794EE813-3239-4CAE-9646-8B63E52FD233}"/>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3" name="TextBox 12">
          <a:extLst>
            <a:ext uri="{FF2B5EF4-FFF2-40B4-BE49-F238E27FC236}">
              <a16:creationId xmlns:a16="http://schemas.microsoft.com/office/drawing/2014/main" id="{D168605C-26B2-41AF-BE8A-244A993B93E2}"/>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4" name="TextBox 13">
          <a:extLst>
            <a:ext uri="{FF2B5EF4-FFF2-40B4-BE49-F238E27FC236}">
              <a16:creationId xmlns:a16="http://schemas.microsoft.com/office/drawing/2014/main" id="{C1DEF9D1-D429-41A0-9741-B05248DF20CF}"/>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5" name="TextBox 14">
          <a:extLst>
            <a:ext uri="{FF2B5EF4-FFF2-40B4-BE49-F238E27FC236}">
              <a16:creationId xmlns:a16="http://schemas.microsoft.com/office/drawing/2014/main" id="{6EF1D272-16F6-4E1A-82A9-E80199135CC8}"/>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6" name="TextBox 15">
          <a:extLst>
            <a:ext uri="{FF2B5EF4-FFF2-40B4-BE49-F238E27FC236}">
              <a16:creationId xmlns:a16="http://schemas.microsoft.com/office/drawing/2014/main" id="{DAC96F2F-81DF-441D-AF12-99BCACCB5FFE}"/>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714375</xdr:colOff>
      <xdr:row>99</xdr:row>
      <xdr:rowOff>0</xdr:rowOff>
    </xdr:from>
    <xdr:to>
      <xdr:col>4</xdr:col>
      <xdr:colOff>1143000</xdr:colOff>
      <xdr:row>108</xdr:row>
      <xdr:rowOff>0</xdr:rowOff>
    </xdr:to>
    <xdr:sp macro="" textlink="">
      <xdr:nvSpPr>
        <xdr:cNvPr id="2" name="TextBox 1">
          <a:extLst>
            <a:ext uri="{FF2B5EF4-FFF2-40B4-BE49-F238E27FC236}">
              <a16:creationId xmlns:a16="http://schemas.microsoft.com/office/drawing/2014/main" id="{4C2158AB-180B-4DE6-95EB-CA2671B00ED2}"/>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3" name="TextBox 2">
          <a:extLst>
            <a:ext uri="{FF2B5EF4-FFF2-40B4-BE49-F238E27FC236}">
              <a16:creationId xmlns:a16="http://schemas.microsoft.com/office/drawing/2014/main" id="{FB4A5DFF-405D-4E9B-A30A-769B1FB5DD4B}"/>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4" name="TextBox 3">
          <a:extLst>
            <a:ext uri="{FF2B5EF4-FFF2-40B4-BE49-F238E27FC236}">
              <a16:creationId xmlns:a16="http://schemas.microsoft.com/office/drawing/2014/main" id="{C781A9CB-4D5D-4D43-BFDE-8434C188CF34}"/>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5" name="TextBox 4">
          <a:extLst>
            <a:ext uri="{FF2B5EF4-FFF2-40B4-BE49-F238E27FC236}">
              <a16:creationId xmlns:a16="http://schemas.microsoft.com/office/drawing/2014/main" id="{6183D7FA-D39F-4A63-B5D8-0AED35D044E9}"/>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6" name="TextBox 5">
          <a:extLst>
            <a:ext uri="{FF2B5EF4-FFF2-40B4-BE49-F238E27FC236}">
              <a16:creationId xmlns:a16="http://schemas.microsoft.com/office/drawing/2014/main" id="{A493331E-A039-4B51-AA6E-FD9FF7E8B2ED}"/>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7" name="TextBox 6">
          <a:extLst>
            <a:ext uri="{FF2B5EF4-FFF2-40B4-BE49-F238E27FC236}">
              <a16:creationId xmlns:a16="http://schemas.microsoft.com/office/drawing/2014/main" id="{D81731E4-D43F-462D-B23D-6E98DBFA1603}"/>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8" name="TextBox 7">
          <a:extLst>
            <a:ext uri="{FF2B5EF4-FFF2-40B4-BE49-F238E27FC236}">
              <a16:creationId xmlns:a16="http://schemas.microsoft.com/office/drawing/2014/main" id="{073397A3-9F56-4247-8964-D4F972CE7ACA}"/>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9" name="TextBox 8">
          <a:extLst>
            <a:ext uri="{FF2B5EF4-FFF2-40B4-BE49-F238E27FC236}">
              <a16:creationId xmlns:a16="http://schemas.microsoft.com/office/drawing/2014/main" id="{27093D85-8037-4852-8C7D-D393918AC2AC}"/>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0" name="TextBox 9">
          <a:extLst>
            <a:ext uri="{FF2B5EF4-FFF2-40B4-BE49-F238E27FC236}">
              <a16:creationId xmlns:a16="http://schemas.microsoft.com/office/drawing/2014/main" id="{C2CC72D2-F722-4ED1-A04C-A18B1021F676}"/>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1" name="TextBox 10">
          <a:extLst>
            <a:ext uri="{FF2B5EF4-FFF2-40B4-BE49-F238E27FC236}">
              <a16:creationId xmlns:a16="http://schemas.microsoft.com/office/drawing/2014/main" id="{9FF3A00B-F26C-4700-A957-D41922FD2171}"/>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2" name="TextBox 11">
          <a:extLst>
            <a:ext uri="{FF2B5EF4-FFF2-40B4-BE49-F238E27FC236}">
              <a16:creationId xmlns:a16="http://schemas.microsoft.com/office/drawing/2014/main" id="{93616E17-4DD2-40B6-9AB9-D852D2CAA543}"/>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3" name="TextBox 12">
          <a:extLst>
            <a:ext uri="{FF2B5EF4-FFF2-40B4-BE49-F238E27FC236}">
              <a16:creationId xmlns:a16="http://schemas.microsoft.com/office/drawing/2014/main" id="{B23B95A7-812B-453B-9812-14D83347ADE1}"/>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4" name="TextBox 13">
          <a:extLst>
            <a:ext uri="{FF2B5EF4-FFF2-40B4-BE49-F238E27FC236}">
              <a16:creationId xmlns:a16="http://schemas.microsoft.com/office/drawing/2014/main" id="{CF6D2CC6-79BA-4DB7-8589-9AC6D910C364}"/>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5" name="TextBox 14">
          <a:extLst>
            <a:ext uri="{FF2B5EF4-FFF2-40B4-BE49-F238E27FC236}">
              <a16:creationId xmlns:a16="http://schemas.microsoft.com/office/drawing/2014/main" id="{47B9F610-E25C-47A3-A2B1-07809BB9CCC8}"/>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6" name="TextBox 15">
          <a:extLst>
            <a:ext uri="{FF2B5EF4-FFF2-40B4-BE49-F238E27FC236}">
              <a16:creationId xmlns:a16="http://schemas.microsoft.com/office/drawing/2014/main" id="{0D63EFA2-8267-4F1B-B852-F42085765168}"/>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714375</xdr:colOff>
      <xdr:row>99</xdr:row>
      <xdr:rowOff>0</xdr:rowOff>
    </xdr:from>
    <xdr:to>
      <xdr:col>4</xdr:col>
      <xdr:colOff>1143000</xdr:colOff>
      <xdr:row>108</xdr:row>
      <xdr:rowOff>0</xdr:rowOff>
    </xdr:to>
    <xdr:sp macro="" textlink="">
      <xdr:nvSpPr>
        <xdr:cNvPr id="2" name="TextBox 1">
          <a:extLst>
            <a:ext uri="{FF2B5EF4-FFF2-40B4-BE49-F238E27FC236}">
              <a16:creationId xmlns:a16="http://schemas.microsoft.com/office/drawing/2014/main" id="{2F8942DE-58E0-4B43-91C1-5189710B340B}"/>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3" name="TextBox 2">
          <a:extLst>
            <a:ext uri="{FF2B5EF4-FFF2-40B4-BE49-F238E27FC236}">
              <a16:creationId xmlns:a16="http://schemas.microsoft.com/office/drawing/2014/main" id="{BDD88110-7CBD-4265-B7C6-3F98BB528635}"/>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4" name="TextBox 3">
          <a:extLst>
            <a:ext uri="{FF2B5EF4-FFF2-40B4-BE49-F238E27FC236}">
              <a16:creationId xmlns:a16="http://schemas.microsoft.com/office/drawing/2014/main" id="{706DBA6C-78DA-4182-9B76-ECA8BA32CFCB}"/>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5" name="TextBox 4">
          <a:extLst>
            <a:ext uri="{FF2B5EF4-FFF2-40B4-BE49-F238E27FC236}">
              <a16:creationId xmlns:a16="http://schemas.microsoft.com/office/drawing/2014/main" id="{5330DEDA-4E36-4C4B-A4BE-D41CA9236F9D}"/>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6" name="TextBox 5">
          <a:extLst>
            <a:ext uri="{FF2B5EF4-FFF2-40B4-BE49-F238E27FC236}">
              <a16:creationId xmlns:a16="http://schemas.microsoft.com/office/drawing/2014/main" id="{2995E0D6-04F8-4015-B2B9-72B05EE31035}"/>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7" name="TextBox 6">
          <a:extLst>
            <a:ext uri="{FF2B5EF4-FFF2-40B4-BE49-F238E27FC236}">
              <a16:creationId xmlns:a16="http://schemas.microsoft.com/office/drawing/2014/main" id="{56F40E0B-2C0B-46FB-9DDA-C5AA91AA5DBD}"/>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8" name="TextBox 7">
          <a:extLst>
            <a:ext uri="{FF2B5EF4-FFF2-40B4-BE49-F238E27FC236}">
              <a16:creationId xmlns:a16="http://schemas.microsoft.com/office/drawing/2014/main" id="{DF2C4138-5D36-43CF-8DF8-337D45837BB6}"/>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9" name="TextBox 8">
          <a:extLst>
            <a:ext uri="{FF2B5EF4-FFF2-40B4-BE49-F238E27FC236}">
              <a16:creationId xmlns:a16="http://schemas.microsoft.com/office/drawing/2014/main" id="{82B41339-5548-4F0E-BFE8-7680941F1018}"/>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0" name="TextBox 9">
          <a:extLst>
            <a:ext uri="{FF2B5EF4-FFF2-40B4-BE49-F238E27FC236}">
              <a16:creationId xmlns:a16="http://schemas.microsoft.com/office/drawing/2014/main" id="{C00E5DDB-19D2-4279-B992-D5268D1E53B6}"/>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1" name="TextBox 10">
          <a:extLst>
            <a:ext uri="{FF2B5EF4-FFF2-40B4-BE49-F238E27FC236}">
              <a16:creationId xmlns:a16="http://schemas.microsoft.com/office/drawing/2014/main" id="{F10BFB9E-D877-4A95-978B-E1AED7F68712}"/>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2" name="TextBox 11">
          <a:extLst>
            <a:ext uri="{FF2B5EF4-FFF2-40B4-BE49-F238E27FC236}">
              <a16:creationId xmlns:a16="http://schemas.microsoft.com/office/drawing/2014/main" id="{D64A201B-7076-4971-B785-6F16B8B51AF5}"/>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3" name="TextBox 12">
          <a:extLst>
            <a:ext uri="{FF2B5EF4-FFF2-40B4-BE49-F238E27FC236}">
              <a16:creationId xmlns:a16="http://schemas.microsoft.com/office/drawing/2014/main" id="{584E6033-E809-4C1A-B03C-3CD7E8B78C91}"/>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twoCellAnchor>
    <xdr:from>
      <xdr:col>4</xdr:col>
      <xdr:colOff>714375</xdr:colOff>
      <xdr:row>99</xdr:row>
      <xdr:rowOff>0</xdr:rowOff>
    </xdr:from>
    <xdr:to>
      <xdr:col>4</xdr:col>
      <xdr:colOff>1143000</xdr:colOff>
      <xdr:row>108</xdr:row>
      <xdr:rowOff>0</xdr:rowOff>
    </xdr:to>
    <xdr:sp macro="" textlink="">
      <xdr:nvSpPr>
        <xdr:cNvPr id="14" name="TextBox 13">
          <a:extLst>
            <a:ext uri="{FF2B5EF4-FFF2-40B4-BE49-F238E27FC236}">
              <a16:creationId xmlns:a16="http://schemas.microsoft.com/office/drawing/2014/main" id="{8D29347A-9637-4720-8821-868B819A588D}"/>
            </a:ext>
          </a:extLst>
        </xdr:cNvPr>
        <xdr:cNvSpPr txBox="1"/>
      </xdr:nvSpPr>
      <xdr:spPr>
        <a:xfrm>
          <a:off x="5826702" y="17854551"/>
          <a:ext cx="24864" cy="0"/>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2400" b="1">
              <a:solidFill>
                <a:schemeClr val="bg1"/>
              </a:solidFill>
              <a:latin typeface="Lucida Console" panose="020B0609040504020204" pitchFamily="49" charset="0"/>
            </a:rPr>
            <a:t>MODULAR</a:t>
          </a:r>
        </a:p>
      </xdr:txBody>
    </xdr:sp>
    <xdr:clientData/>
  </xdr:twoCellAnchor>
  <xdr:twoCellAnchor>
    <xdr:from>
      <xdr:col>4</xdr:col>
      <xdr:colOff>695325</xdr:colOff>
      <xdr:row>91</xdr:row>
      <xdr:rowOff>161925</xdr:rowOff>
    </xdr:from>
    <xdr:to>
      <xdr:col>4</xdr:col>
      <xdr:colOff>1143000</xdr:colOff>
      <xdr:row>98</xdr:row>
      <xdr:rowOff>9525</xdr:rowOff>
    </xdr:to>
    <xdr:sp macro="" textlink="">
      <xdr:nvSpPr>
        <xdr:cNvPr id="15" name="TextBox 14">
          <a:extLst>
            <a:ext uri="{FF2B5EF4-FFF2-40B4-BE49-F238E27FC236}">
              <a16:creationId xmlns:a16="http://schemas.microsoft.com/office/drawing/2014/main" id="{1AF4DEF4-30C9-4655-AECE-A1E9D869C787}"/>
            </a:ext>
          </a:extLst>
        </xdr:cNvPr>
        <xdr:cNvSpPr txBox="1"/>
      </xdr:nvSpPr>
      <xdr:spPr>
        <a:xfrm>
          <a:off x="5807652" y="16442995"/>
          <a:ext cx="43914" cy="1411556"/>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600" b="1">
              <a:solidFill>
                <a:schemeClr val="bg1"/>
              </a:solidFill>
              <a:latin typeface="Lucida Console" panose="020B0609040504020204" pitchFamily="49" charset="0"/>
            </a:rPr>
            <a:t>DETAILED</a:t>
          </a:r>
        </a:p>
      </xdr:txBody>
    </xdr:sp>
    <xdr:clientData/>
  </xdr:twoCellAnchor>
  <xdr:twoCellAnchor>
    <xdr:from>
      <xdr:col>4</xdr:col>
      <xdr:colOff>266700</xdr:colOff>
      <xdr:row>91</xdr:row>
      <xdr:rowOff>152400</xdr:rowOff>
    </xdr:from>
    <xdr:to>
      <xdr:col>5</xdr:col>
      <xdr:colOff>19050</xdr:colOff>
      <xdr:row>98</xdr:row>
      <xdr:rowOff>0</xdr:rowOff>
    </xdr:to>
    <xdr:sp macro="" textlink="">
      <xdr:nvSpPr>
        <xdr:cNvPr id="16" name="TextBox 15">
          <a:extLst>
            <a:ext uri="{FF2B5EF4-FFF2-40B4-BE49-F238E27FC236}">
              <a16:creationId xmlns:a16="http://schemas.microsoft.com/office/drawing/2014/main" id="{289BBE59-F509-40E6-9E68-D4E2015A3E3C}"/>
            </a:ext>
          </a:extLst>
        </xdr:cNvPr>
        <xdr:cNvSpPr txBox="1"/>
      </xdr:nvSpPr>
      <xdr:spPr>
        <a:xfrm>
          <a:off x="5379027" y="16433470"/>
          <a:ext cx="494558" cy="1421081"/>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800" b="1">
              <a:solidFill>
                <a:schemeClr val="bg1"/>
              </a:solidFill>
              <a:latin typeface="Lucida Console" panose="020B0609040504020204" pitchFamily="49" charset="0"/>
            </a:rPr>
            <a:t>DETAILED</a:t>
          </a:r>
          <a:endParaRPr lang="en-US" sz="1600" b="1">
            <a:solidFill>
              <a:schemeClr val="bg1"/>
            </a:solidFill>
            <a:latin typeface="Lucida Console" panose="020B0609040504020204" pitchFamily="49"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66675</xdr:colOff>
      <xdr:row>17</xdr:row>
      <xdr:rowOff>38100</xdr:rowOff>
    </xdr:from>
    <xdr:ext cx="123825" cy="123825"/>
    <xdr:pic>
      <xdr:nvPicPr>
        <xdr:cNvPr id="2" name="Picture 1" descr="BD21298_">
          <a:extLst>
            <a:ext uri="{FF2B5EF4-FFF2-40B4-BE49-F238E27FC236}">
              <a16:creationId xmlns:a16="http://schemas.microsoft.com/office/drawing/2014/main" id="{65CFCFD0-1A2D-4879-837A-26BD2D955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628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66675</xdr:colOff>
      <xdr:row>28</xdr:row>
      <xdr:rowOff>38100</xdr:rowOff>
    </xdr:from>
    <xdr:ext cx="123825" cy="123825"/>
    <xdr:pic>
      <xdr:nvPicPr>
        <xdr:cNvPr id="3" name="Picture 2" descr="BD21298_">
          <a:extLst>
            <a:ext uri="{FF2B5EF4-FFF2-40B4-BE49-F238E27FC236}">
              <a16:creationId xmlns:a16="http://schemas.microsoft.com/office/drawing/2014/main" id="{529C58EE-2C5A-4AEC-A73F-0168EBFE8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165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95250</xdr:colOff>
      <xdr:row>25</xdr:row>
      <xdr:rowOff>104775</xdr:rowOff>
    </xdr:from>
    <xdr:to>
      <xdr:col>7</xdr:col>
      <xdr:colOff>628650</xdr:colOff>
      <xdr:row>29</xdr:row>
      <xdr:rowOff>114300</xdr:rowOff>
    </xdr:to>
    <xdr:sp macro="" textlink="">
      <xdr:nvSpPr>
        <xdr:cNvPr id="4" name="Rounded Rectangle 3">
          <a:extLst>
            <a:ext uri="{FF2B5EF4-FFF2-40B4-BE49-F238E27FC236}">
              <a16:creationId xmlns:a16="http://schemas.microsoft.com/office/drawing/2014/main" id="{D499E531-1600-4F3E-8C6E-D9F2E5227B31}"/>
            </a:ext>
          </a:extLst>
        </xdr:cNvPr>
        <xdr:cNvSpPr/>
      </xdr:nvSpPr>
      <xdr:spPr bwMode="auto">
        <a:xfrm>
          <a:off x="4692650" y="3902075"/>
          <a:ext cx="533400" cy="48577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104775</xdr:colOff>
      <xdr:row>25</xdr:row>
      <xdr:rowOff>104775</xdr:rowOff>
    </xdr:from>
    <xdr:to>
      <xdr:col>10</xdr:col>
      <xdr:colOff>638175</xdr:colOff>
      <xdr:row>29</xdr:row>
      <xdr:rowOff>114300</xdr:rowOff>
    </xdr:to>
    <xdr:sp macro="" textlink="">
      <xdr:nvSpPr>
        <xdr:cNvPr id="5" name="Rounded Rectangle 4">
          <a:extLst>
            <a:ext uri="{FF2B5EF4-FFF2-40B4-BE49-F238E27FC236}">
              <a16:creationId xmlns:a16="http://schemas.microsoft.com/office/drawing/2014/main" id="{54297C33-CF91-4F18-AB8A-2FD1D51FBFCB}"/>
            </a:ext>
          </a:extLst>
        </xdr:cNvPr>
        <xdr:cNvSpPr/>
      </xdr:nvSpPr>
      <xdr:spPr bwMode="auto">
        <a:xfrm>
          <a:off x="6530975" y="3902075"/>
          <a:ext cx="533400" cy="48577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114300</xdr:colOff>
      <xdr:row>25</xdr:row>
      <xdr:rowOff>114300</xdr:rowOff>
    </xdr:from>
    <xdr:to>
      <xdr:col>13</xdr:col>
      <xdr:colOff>647700</xdr:colOff>
      <xdr:row>29</xdr:row>
      <xdr:rowOff>123825</xdr:rowOff>
    </xdr:to>
    <xdr:sp macro="" textlink="">
      <xdr:nvSpPr>
        <xdr:cNvPr id="6" name="Rounded Rectangle 5">
          <a:extLst>
            <a:ext uri="{FF2B5EF4-FFF2-40B4-BE49-F238E27FC236}">
              <a16:creationId xmlns:a16="http://schemas.microsoft.com/office/drawing/2014/main" id="{F14E7B2B-3C3F-463B-941D-766EB2E3F531}"/>
            </a:ext>
          </a:extLst>
        </xdr:cNvPr>
        <xdr:cNvSpPr/>
      </xdr:nvSpPr>
      <xdr:spPr bwMode="auto">
        <a:xfrm>
          <a:off x="8369300" y="3911600"/>
          <a:ext cx="533400" cy="48577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57150</xdr:colOff>
      <xdr:row>25</xdr:row>
      <xdr:rowOff>114300</xdr:rowOff>
    </xdr:from>
    <xdr:to>
      <xdr:col>4</xdr:col>
      <xdr:colOff>590550</xdr:colOff>
      <xdr:row>29</xdr:row>
      <xdr:rowOff>123825</xdr:rowOff>
    </xdr:to>
    <xdr:sp macro="" textlink="">
      <xdr:nvSpPr>
        <xdr:cNvPr id="7" name="Rounded Rectangle 6">
          <a:extLst>
            <a:ext uri="{FF2B5EF4-FFF2-40B4-BE49-F238E27FC236}">
              <a16:creationId xmlns:a16="http://schemas.microsoft.com/office/drawing/2014/main" id="{9FE343A6-BB66-4115-A5A0-4BE283F1CCFF}"/>
            </a:ext>
          </a:extLst>
        </xdr:cNvPr>
        <xdr:cNvSpPr/>
      </xdr:nvSpPr>
      <xdr:spPr bwMode="auto">
        <a:xfrm>
          <a:off x="2622550" y="3911600"/>
          <a:ext cx="533400" cy="48577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133350</xdr:colOff>
      <xdr:row>25</xdr:row>
      <xdr:rowOff>114300</xdr:rowOff>
    </xdr:from>
    <xdr:to>
      <xdr:col>2</xdr:col>
      <xdr:colOff>57150</xdr:colOff>
      <xdr:row>29</xdr:row>
      <xdr:rowOff>123825</xdr:rowOff>
    </xdr:to>
    <xdr:sp macro="" textlink="">
      <xdr:nvSpPr>
        <xdr:cNvPr id="8" name="Rounded Rectangle 7">
          <a:extLst>
            <a:ext uri="{FF2B5EF4-FFF2-40B4-BE49-F238E27FC236}">
              <a16:creationId xmlns:a16="http://schemas.microsoft.com/office/drawing/2014/main" id="{731B526D-D761-4CE9-9DD0-D53B3534610B}"/>
            </a:ext>
          </a:extLst>
        </xdr:cNvPr>
        <xdr:cNvSpPr/>
      </xdr:nvSpPr>
      <xdr:spPr bwMode="auto">
        <a:xfrm>
          <a:off x="774700" y="3911600"/>
          <a:ext cx="565150" cy="485775"/>
        </a:xfrm>
        <a:prstGeom prst="roundRect">
          <a:avLst/>
        </a:prstGeom>
        <a:noFill/>
        <a:ln w="19050" cap="flat" cmpd="sng" algn="ctr">
          <a:solidFill>
            <a:srgbClr val="C0000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13</xdr:col>
      <xdr:colOff>95250</xdr:colOff>
      <xdr:row>14</xdr:row>
      <xdr:rowOff>114300</xdr:rowOff>
    </xdr:from>
    <xdr:to>
      <xdr:col>13</xdr:col>
      <xdr:colOff>628650</xdr:colOff>
      <xdr:row>18</xdr:row>
      <xdr:rowOff>114300</xdr:rowOff>
    </xdr:to>
    <xdr:sp macro="" textlink="">
      <xdr:nvSpPr>
        <xdr:cNvPr id="9" name="Rounded Rectangle 8">
          <a:extLst>
            <a:ext uri="{FF2B5EF4-FFF2-40B4-BE49-F238E27FC236}">
              <a16:creationId xmlns:a16="http://schemas.microsoft.com/office/drawing/2014/main" id="{8DB906A6-51AE-46DA-9CBB-739949163F66}"/>
            </a:ext>
          </a:extLst>
        </xdr:cNvPr>
        <xdr:cNvSpPr/>
      </xdr:nvSpPr>
      <xdr:spPr bwMode="auto">
        <a:xfrm>
          <a:off x="8350250" y="2368550"/>
          <a:ext cx="533400" cy="482600"/>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10</xdr:col>
      <xdr:colOff>95250</xdr:colOff>
      <xdr:row>14</xdr:row>
      <xdr:rowOff>114300</xdr:rowOff>
    </xdr:from>
    <xdr:to>
      <xdr:col>10</xdr:col>
      <xdr:colOff>628650</xdr:colOff>
      <xdr:row>18</xdr:row>
      <xdr:rowOff>114300</xdr:rowOff>
    </xdr:to>
    <xdr:sp macro="" textlink="">
      <xdr:nvSpPr>
        <xdr:cNvPr id="10" name="Rounded Rectangle 9">
          <a:extLst>
            <a:ext uri="{FF2B5EF4-FFF2-40B4-BE49-F238E27FC236}">
              <a16:creationId xmlns:a16="http://schemas.microsoft.com/office/drawing/2014/main" id="{B2601904-E74F-4FF2-BFEE-59EB1222D272}"/>
            </a:ext>
          </a:extLst>
        </xdr:cNvPr>
        <xdr:cNvSpPr/>
      </xdr:nvSpPr>
      <xdr:spPr bwMode="auto">
        <a:xfrm>
          <a:off x="6521450" y="2368550"/>
          <a:ext cx="533400" cy="482600"/>
        </a:xfrm>
        <a:prstGeom prst="roundRect">
          <a:avLst/>
        </a:prstGeom>
        <a:noFill/>
        <a:ln w="19050" cap="flat" cmpd="sng" algn="ctr">
          <a:solidFill>
            <a:srgbClr val="92D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7</xdr:col>
      <xdr:colOff>76200</xdr:colOff>
      <xdr:row>14</xdr:row>
      <xdr:rowOff>123825</xdr:rowOff>
    </xdr:from>
    <xdr:to>
      <xdr:col>7</xdr:col>
      <xdr:colOff>609600</xdr:colOff>
      <xdr:row>18</xdr:row>
      <xdr:rowOff>123825</xdr:rowOff>
    </xdr:to>
    <xdr:sp macro="" textlink="">
      <xdr:nvSpPr>
        <xdr:cNvPr id="11" name="Rounded Rectangle 10">
          <a:extLst>
            <a:ext uri="{FF2B5EF4-FFF2-40B4-BE49-F238E27FC236}">
              <a16:creationId xmlns:a16="http://schemas.microsoft.com/office/drawing/2014/main" id="{0D21AE4C-6C9B-446C-BF90-6F184C41EC5E}"/>
            </a:ext>
          </a:extLst>
        </xdr:cNvPr>
        <xdr:cNvSpPr/>
      </xdr:nvSpPr>
      <xdr:spPr bwMode="auto">
        <a:xfrm>
          <a:off x="4673600" y="2378075"/>
          <a:ext cx="533400" cy="482600"/>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4</xdr:col>
      <xdr:colOff>38100</xdr:colOff>
      <xdr:row>14</xdr:row>
      <xdr:rowOff>114300</xdr:rowOff>
    </xdr:from>
    <xdr:to>
      <xdr:col>4</xdr:col>
      <xdr:colOff>571500</xdr:colOff>
      <xdr:row>18</xdr:row>
      <xdr:rowOff>114300</xdr:rowOff>
    </xdr:to>
    <xdr:sp macro="" textlink="">
      <xdr:nvSpPr>
        <xdr:cNvPr id="12" name="Rounded Rectangle 11">
          <a:extLst>
            <a:ext uri="{FF2B5EF4-FFF2-40B4-BE49-F238E27FC236}">
              <a16:creationId xmlns:a16="http://schemas.microsoft.com/office/drawing/2014/main" id="{52541CFB-CA5B-42BE-8309-BED6CED2C96C}"/>
            </a:ext>
          </a:extLst>
        </xdr:cNvPr>
        <xdr:cNvSpPr/>
      </xdr:nvSpPr>
      <xdr:spPr bwMode="auto">
        <a:xfrm>
          <a:off x="2603500" y="2368550"/>
          <a:ext cx="533400" cy="482600"/>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twoCellAnchor>
    <xdr:from>
      <xdr:col>1</xdr:col>
      <xdr:colOff>219075</xdr:colOff>
      <xdr:row>14</xdr:row>
      <xdr:rowOff>123825</xdr:rowOff>
    </xdr:from>
    <xdr:to>
      <xdr:col>2</xdr:col>
      <xdr:colOff>142875</xdr:colOff>
      <xdr:row>18</xdr:row>
      <xdr:rowOff>123825</xdr:rowOff>
    </xdr:to>
    <xdr:sp macro="" textlink="">
      <xdr:nvSpPr>
        <xdr:cNvPr id="13" name="Rounded Rectangle 12">
          <a:extLst>
            <a:ext uri="{FF2B5EF4-FFF2-40B4-BE49-F238E27FC236}">
              <a16:creationId xmlns:a16="http://schemas.microsoft.com/office/drawing/2014/main" id="{9D41A21A-AAD5-4AE7-95CB-7FEC151BFA64}"/>
            </a:ext>
          </a:extLst>
        </xdr:cNvPr>
        <xdr:cNvSpPr/>
      </xdr:nvSpPr>
      <xdr:spPr bwMode="auto">
        <a:xfrm>
          <a:off x="860425" y="2378075"/>
          <a:ext cx="565150" cy="482600"/>
        </a:xfrm>
        <a:prstGeom prst="roundRect">
          <a:avLst/>
        </a:prstGeom>
        <a:noFill/>
        <a:ln w="19050" cap="flat" cmpd="sng" algn="ctr">
          <a:solidFill>
            <a:srgbClr val="00B050"/>
          </a:solidFill>
          <a:prstDash val="solid"/>
          <a:round/>
          <a:headEnd type="none" w="med" len="med"/>
          <a:tailEnd type="none" w="med" len="med"/>
        </a:ln>
        <a:effectLst>
          <a:innerShdw blurRad="63500" dist="50800" dir="13500000">
            <a:prstClr val="black">
              <a:alpha val="50000"/>
            </a:prstClr>
          </a:innerShdw>
        </a:effectLst>
        <a:scene3d>
          <a:camera prst="orthographicFront"/>
          <a:lightRig rig="threePt" dir="t"/>
        </a:scene3d>
        <a:sp3d>
          <a:bevelT/>
        </a:sp3d>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 val="Data"/>
      <sheetName val="list reference"/>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Jennifer Stadler" id="{F1B7A5F3-9B6A-4675-AAFD-0B8DE1109541}" userId="S::Jennifer_A_Stadler@rush.edu::1abc330d-ee92-44eb-922f-64861de4b77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 dT="2025-07-11T16:17:11.86" personId="{F1B7A5F3-9B6A-4675-AAFD-0B8DE1109541}" id="{55AD5C27-38CE-4395-9ED2-D75FA7A33C88}">
    <text>The component names will auto-fill once the name of each component is entered in each component tab</text>
  </threadedComment>
</ThreadedComments>
</file>

<file path=xl/threadedComments/threadedComment2.xml><?xml version="1.0" encoding="utf-8"?>
<ThreadedComments xmlns="http://schemas.microsoft.com/office/spreadsheetml/2018/threadedcomments" xmlns:x="http://schemas.openxmlformats.org/spreadsheetml/2006/main">
  <threadedComment ref="D3" dT="2026-02-23T19:32:47.79" personId="{F1B7A5F3-9B6A-4675-AAFD-0B8DE1109541}" id="{D8422607-79D2-4FC9-81B3-D7B6072569A6}">
    <text>Rename the Component Title by required name per FRFA/PA instructions.</text>
  </threadedComment>
  <threadedComment ref="F25" dT="2026-02-23T18:55:54.35" personId="{F1B7A5F3-9B6A-4675-AAFD-0B8DE1109541}" id="{39045120-0B27-4B3C-9351-502522CC362D}">
    <text>The National Institutes of Health (NIH)FY2026 Executive Level II salary limitation is $228,000 effective January 11, 2026. See NOT-OD-26-034. If the Base Salary of the individual is above this rate, budget at $228,000.</text>
    <extLst>
      <x:ext xmlns:xltc2="http://schemas.microsoft.com/office/spreadsheetml/2020/threadedcomments2" uri="{F7C98A9C-CBB3-438F-8F68-D28B6AF4A901}">
        <xltc2:checksum>4190289619</xltc2:checksum>
        <xltc2:hyperlink startIndex="127" length="13" url="https://grants.nih.gov/grants/guide/notice-files/NOT-OD-26-034.html"/>
      </x:ext>
    </extLst>
  </threadedComment>
  <threadedComment ref="B62" dT="2026-02-23T19:51:42.50" personId="{F1B7A5F3-9B6A-4675-AAFD-0B8DE1109541}" id="{DBA3A079-DBA2-45DB-A7E8-9BBB1DD3FB58}">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1469393753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 ref="J114" dT="2026-02-23T19:06:26.45" personId="{F1B7A5F3-9B6A-4675-AAFD-0B8DE1109541}" id="{28101C94-09B9-4426-A0F6-6DBB6E8440C1}">
    <text>Effective for project start dates of 7/1/2026 through 6/30/2027. Project budgets with a start date before this should budget fringe at 16.3%.</text>
  </threadedComment>
  <threadedComment ref="A119" dT="2025-07-11T17:19:25.76" personId="{F1B7A5F3-9B6A-4675-AAFD-0B8DE1109541}" id="{88633987-F30F-4A42-8745-DBE035DD5C88}">
    <text>Copy/paste any specific component instructions here that are in the FOA.</text>
  </threadedComment>
</ThreadedComments>
</file>

<file path=xl/threadedComments/threadedComment3.xml><?xml version="1.0" encoding="utf-8"?>
<ThreadedComments xmlns="http://schemas.microsoft.com/office/spreadsheetml/2018/threadedcomments" xmlns:x="http://schemas.openxmlformats.org/spreadsheetml/2006/main">
  <threadedComment ref="D3" dT="2026-02-23T19:33:06.98" personId="{F1B7A5F3-9B6A-4675-AAFD-0B8DE1109541}" id="{FA492DAB-553E-45EC-A4BB-7C2459D1BCEE}">
    <text>Rename the Component Title by required name per FRFA/PA instructions.</text>
  </threadedComment>
  <threadedComment ref="F23" dT="2026-02-23T18:56:51.40" personId="{F1B7A5F3-9B6A-4675-AAFD-0B8DE1109541}" id="{6FA1AC8F-71C0-4E4B-9666-03A62879DCAE}">
    <text>The National Institutes of Health (NIH)FY2026 Executive Level II salary limitation is $228,000 effective January 11, 2026. See NOT-OD-26-034. If the Base Salary of the individual is above this rate, budget at $228,000.</text>
    <extLst>
      <x:ext xmlns:xltc2="http://schemas.microsoft.com/office/spreadsheetml/2020/threadedcomments2" uri="{F7C98A9C-CBB3-438F-8F68-D28B6AF4A901}">
        <xltc2:checksum>4190289619</xltc2:checksum>
        <xltc2:hyperlink startIndex="127" length="13" url="https://grants.nih.gov/grants/guide/notice-files/NOT-OD-26-034.html"/>
      </x:ext>
    </extLst>
  </threadedComment>
  <threadedComment ref="B60" dT="2026-02-23T19:52:15.90" personId="{F1B7A5F3-9B6A-4675-AAFD-0B8DE1109541}" id="{0083EFCA-ED91-4F98-829E-889E08E66EB7}">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1469393753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 ref="J112" dT="2026-02-23T19:08:21.87" personId="{F1B7A5F3-9B6A-4675-AAFD-0B8DE1109541}" id="{5FA35D1A-4A73-4E2A-8B58-74413ED00E14}">
    <text>Effective for project start dates of 7/1/2026 through 6/30/2027. Project budgets with a start date before this should budget fringe at 16.3%.</text>
  </threadedComment>
  <threadedComment ref="A117" dT="2025-07-11T17:19:25.76" personId="{F1B7A5F3-9B6A-4675-AAFD-0B8DE1109541}" id="{BDFD6DDE-03A3-49C7-9A81-BC18FBCA9E46}">
    <text>Copy/paste any specific component instructions here that are in the FOA.</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6-02-23T19:33:22.27" personId="{F1B7A5F3-9B6A-4675-AAFD-0B8DE1109541}" id="{56C9AF47-5D09-49E8-9764-81F9EB567EF9}">
    <text>Rename the Component Title by required name per FRFA/PA instructions.</text>
  </threadedComment>
  <threadedComment ref="F23" dT="2026-02-23T18:57:34.86" personId="{F1B7A5F3-9B6A-4675-AAFD-0B8DE1109541}" id="{EF7F45EB-74A5-424D-8787-CFC230C06938}">
    <text>The National Institutes of Health (NIH)FY2026 Executive Level II salary limitation is $228,000 effective January 11, 2026. See NOT-OD-26-034. If the Base Salary of the individual is above this rate, budget at $228,000.</text>
    <extLst>
      <x:ext xmlns:xltc2="http://schemas.microsoft.com/office/spreadsheetml/2020/threadedcomments2" uri="{F7C98A9C-CBB3-438F-8F68-D28B6AF4A901}">
        <xltc2:checksum>4190289619</xltc2:checksum>
        <xltc2:hyperlink startIndex="127" length="13" url="https://grants.nih.gov/grants/guide/notice-files/NOT-OD-26-034.html"/>
      </x:ext>
    </extLst>
  </threadedComment>
  <threadedComment ref="B60" dT="2026-02-23T19:52:37.50" personId="{F1B7A5F3-9B6A-4675-AAFD-0B8DE1109541}" id="{EC232575-6FDE-430B-B94C-58CD1743D888}">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1469393753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 ref="J112" dT="2026-02-23T19:14:20.37" personId="{F1B7A5F3-9B6A-4675-AAFD-0B8DE1109541}" id="{CB5AC71C-21A9-41D9-8E66-74FE5E8F9513}">
    <text>Effective for project start dates of 7/1/2026 through 6/30/2027. Project budgets with a start date before this should budget fringe at 16.3%.</text>
  </threadedComment>
  <threadedComment ref="A117" dT="2025-07-11T17:19:25.76" personId="{F1B7A5F3-9B6A-4675-AAFD-0B8DE1109541}" id="{78B5FB75-DA45-4B44-9002-2F8591680605}">
    <text>Copy/paste any specific component instructions here that are in the FOA.</text>
  </threadedComment>
</ThreadedComments>
</file>

<file path=xl/threadedComments/threadedComment5.xml><?xml version="1.0" encoding="utf-8"?>
<ThreadedComments xmlns="http://schemas.microsoft.com/office/spreadsheetml/2018/threadedcomments" xmlns:x="http://schemas.openxmlformats.org/spreadsheetml/2006/main">
  <threadedComment ref="D3" dT="2026-02-23T19:33:39.34" personId="{F1B7A5F3-9B6A-4675-AAFD-0B8DE1109541}" id="{3693E9B4-1945-40DA-B0EB-6694EB3AF9BC}">
    <text>Rename the Component Title by required name per FRFA/PA instructions.</text>
  </threadedComment>
  <threadedComment ref="F23" dT="2026-02-23T18:58:46.75" personId="{F1B7A5F3-9B6A-4675-AAFD-0B8DE1109541}" id="{8E449890-BEE4-43D0-B873-7AB8C88098A8}">
    <text>The National Institutes of Health (NIH)FY2026 Executive Level II salary limitation is $228,000 effective January 11, 2026. See NOT-OD-26-034. If the Base Salary of the individual is above this rate, budget at $228,000.</text>
    <extLst>
      <x:ext xmlns:xltc2="http://schemas.microsoft.com/office/spreadsheetml/2020/threadedcomments2" uri="{F7C98A9C-CBB3-438F-8F68-D28B6AF4A901}">
        <xltc2:checksum>4190289619</xltc2:checksum>
        <xltc2:hyperlink startIndex="127" length="13" url="https://grants.nih.gov/grants/guide/notice-files/NOT-OD-26-034.html"/>
      </x:ext>
    </extLst>
  </threadedComment>
  <threadedComment ref="B60" dT="2026-02-23T19:53:46.94" personId="{F1B7A5F3-9B6A-4675-AAFD-0B8DE1109541}" id="{4DFD0024-ECF5-4DBB-AFF9-A187B907CBDD}">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1469393753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 ref="J112" dT="2026-02-23T19:14:42.12" personId="{F1B7A5F3-9B6A-4675-AAFD-0B8DE1109541}" id="{9C7891A0-6180-4B8C-B9DA-A7783FA067F9}">
    <text>Effective for project start dates of 7/1/2026 through 6/30/2027. Project budgets with a start date before this should budget fringe at 16.3%.</text>
  </threadedComment>
  <threadedComment ref="A117" dT="2025-07-11T17:19:25.76" personId="{F1B7A5F3-9B6A-4675-AAFD-0B8DE1109541}" id="{1A416468-5104-430C-B2E8-4392AA6E91CC}">
    <text>Copy/paste any specific component instructions here that are in the FOA.</text>
  </threadedComment>
</ThreadedComments>
</file>

<file path=xl/threadedComments/threadedComment6.xml><?xml version="1.0" encoding="utf-8"?>
<ThreadedComments xmlns="http://schemas.microsoft.com/office/spreadsheetml/2018/threadedcomments" xmlns:x="http://schemas.openxmlformats.org/spreadsheetml/2006/main">
  <threadedComment ref="D3" dT="2026-02-23T19:33:55.33" personId="{F1B7A5F3-9B6A-4675-AAFD-0B8DE1109541}" id="{EDB23B18-5A97-4CC8-B373-30643479D43E}">
    <text>Rename the Component Title by required name per FRFA/PA instructions.</text>
  </threadedComment>
  <threadedComment ref="F23" dT="2026-02-23T18:59:28.56" personId="{F1B7A5F3-9B6A-4675-AAFD-0B8DE1109541}" id="{889B9129-1D65-4F0E-A0FF-6DD2E693B555}">
    <text>The National Institutes of Health (NIH)FY2026 Executive Level II salary limitation is $228,000 effective January 11, 2026. See NOT-OD-26-034. If the Base Salary of the individual is above this rate, budget at $228,000.</text>
    <extLst>
      <x:ext xmlns:xltc2="http://schemas.microsoft.com/office/spreadsheetml/2020/threadedcomments2" uri="{F7C98A9C-CBB3-438F-8F68-D28B6AF4A901}">
        <xltc2:checksum>4190289619</xltc2:checksum>
        <xltc2:hyperlink startIndex="127" length="13" url="https://grants.nih.gov/grants/guide/notice-files/NOT-OD-26-034.html"/>
      </x:ext>
    </extLst>
  </threadedComment>
  <threadedComment ref="B60" dT="2026-02-23T19:54:04.59" personId="{F1B7A5F3-9B6A-4675-AAFD-0B8DE1109541}" id="{30469385-BA76-4F07-885B-4C95ADE07EE4}">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1469393753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 ref="J112" dT="2026-02-23T19:15:11.04" personId="{F1B7A5F3-9B6A-4675-AAFD-0B8DE1109541}" id="{ED556FCB-7AA0-4E8C-ADF2-BDE0AC8F4E38}">
    <text>Effective for project start dates of 7/1/2026 through 6/30/2027. Project budgets with a start date before this should budget fringe at 16.3%.</text>
  </threadedComment>
  <threadedComment ref="A117" dT="2025-07-11T17:19:25.76" personId="{F1B7A5F3-9B6A-4675-AAFD-0B8DE1109541}" id="{6BC8E719-8D07-4930-86C1-C3348694B0B9}">
    <text>Copy/paste any specific component instructions here that are in the FOA.</text>
  </threadedComment>
</ThreadedComments>
</file>

<file path=xl/threadedComments/threadedComment7.xml><?xml version="1.0" encoding="utf-8"?>
<ThreadedComments xmlns="http://schemas.microsoft.com/office/spreadsheetml/2018/threadedcomments" xmlns:x="http://schemas.openxmlformats.org/spreadsheetml/2006/main">
  <threadedComment ref="D3" dT="2026-02-23T19:34:13.23" personId="{F1B7A5F3-9B6A-4675-AAFD-0B8DE1109541}" id="{9B0FCB2F-5DD4-4850-A744-2B438BBB2A35}">
    <text>Rename the Component Title by required name per FRFA/PA instructions.</text>
  </threadedComment>
  <threadedComment ref="F23" dT="2026-02-23T19:00:15.94" personId="{F1B7A5F3-9B6A-4675-AAFD-0B8DE1109541}" id="{4193D98F-A53B-4FDA-9E56-6C51787203D6}">
    <text>The National Institutes of Health (NIH)FY2026 Executive Level II salary limitation is $228,000 effective January 11, 2026. See NOT-OD-26-034. If the Base Salary of the individual is above this rate, budget at $228,000.</text>
    <extLst>
      <x:ext xmlns:xltc2="http://schemas.microsoft.com/office/spreadsheetml/2020/threadedcomments2" uri="{F7C98A9C-CBB3-438F-8F68-D28B6AF4A901}">
        <xltc2:checksum>4190289619</xltc2:checksum>
        <xltc2:hyperlink startIndex="127" length="13" url="https://grants.nih.gov/grants/guide/notice-files/NOT-OD-26-034.html"/>
      </x:ext>
    </extLst>
  </threadedComment>
  <threadedComment ref="B60" dT="2026-02-23T19:54:16.34" personId="{F1B7A5F3-9B6A-4675-AAFD-0B8DE1109541}" id="{DC57A59C-60F1-4C1D-948C-FFD8C6C807DB}">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1469393753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 ref="J112" dT="2026-02-23T19:15:29.33" personId="{F1B7A5F3-9B6A-4675-AAFD-0B8DE1109541}" id="{63C8E424-0A83-456B-8D28-5B97EF951032}">
    <text>Effective for project start dates of 7/1/2026 through 6/30/2027. Project budgets with a start date before this should budget fringe at 16.3%.</text>
  </threadedComment>
  <threadedComment ref="A117" dT="2025-07-11T17:19:25.76" personId="{F1B7A5F3-9B6A-4675-AAFD-0B8DE1109541}" id="{4386FFE9-3C93-4C1B-99AA-87E6E26676AF}">
    <text>Copy/paste any specific component instructions here that are in the FOA.</text>
  </threadedComment>
</ThreadedComments>
</file>

<file path=xl/threadedComments/threadedComment8.xml><?xml version="1.0" encoding="utf-8"?>
<ThreadedComments xmlns="http://schemas.microsoft.com/office/spreadsheetml/2018/threadedcomments" xmlns:x="http://schemas.openxmlformats.org/spreadsheetml/2006/main">
  <threadedComment ref="D3" dT="2026-02-23T19:34:38.86" personId="{F1B7A5F3-9B6A-4675-AAFD-0B8DE1109541}" id="{E93258B0-BDE5-4C5C-A382-09BFC674F097}">
    <text>Rename the Component Title by required name per FRFA/PA instructions.</text>
  </threadedComment>
  <threadedComment ref="F23" dT="2026-02-23T19:16:39.95" personId="{F1B7A5F3-9B6A-4675-AAFD-0B8DE1109541}" id="{FB6828CB-F608-4F4F-A775-FDB754E8B373}">
    <text>The National Institutes of Health (NIH)FY2026 Executive Level II salary limitation is $228,000 effective January 11, 2026. See NOT-OD-26-034. If the Base Salary of the individual is above this rate, budget at $228,000.</text>
    <extLst>
      <x:ext xmlns:xltc2="http://schemas.microsoft.com/office/spreadsheetml/2020/threadedcomments2" uri="{F7C98A9C-CBB3-438F-8F68-D28B6AF4A901}">
        <xltc2:checksum>4190289619</xltc2:checksum>
        <xltc2:hyperlink startIndex="127" length="13" url="https://grants.nih.gov/grants/guide/notice-files/NOT-OD-26-034.html"/>
      </x:ext>
    </extLst>
  </threadedComment>
  <threadedComment ref="B60" dT="2026-02-23T19:54:29.91" personId="{F1B7A5F3-9B6A-4675-AAFD-0B8DE1109541}" id="{D392EEB9-51CA-4663-8953-CF62D771D0BB}">
    <text xml:space="preserve">Studies paying participants are required to utilize the Advarra Participant Payment System (PPS). Studies utilizing Advarra PPS must include system-related fees in their budget. The PPS page of the RRP provides guidance on which fees are applicable to your study.
Exemptions and exceptions to this requirement may be found on the PPS page of the RRP.
Complete the PPS Exemption &amp; Exception Request Form to seek approval for alternative participant payment methods. 
</text>
    <extLst>
      <x:ext xmlns:xltc2="http://schemas.microsoft.com/office/spreadsheetml/2020/threadedcomments2" uri="{F7C98A9C-CBB3-438F-8F68-D28B6AF4A901}">
        <xltc2:checksum>1469393753</xltc2:checksum>
        <xltc2:hyperlink startIndex="182" length="8" url="https://rrp.rush.edu/researchportal/sd/Rooms/DisplayPages/LayoutInitial?Container=com.webridge.entity.Entity%5BOID%5BCC40F1091E0911EF3791B6C3B0565000%5D%5D"/>
        <xltc2:hyperlink startIndex="330" length="8" url="https://rrp.rush.edu/researchportal/sd/Rooms/DisplayPages/LayoutInitial?Container=com.webridge.entity.Entity%5BOID%5BCC40F1091E0911EF3791B6C3B0565000%5D%5D"/>
        <xltc2:hyperlink startIndex="364" length="38" url="https://nam10.safelinks.protection.outlook.com/?url=https%3A%2F%2Fredcap.rush.edu%2Fredcap%2Fsurveys%2F%3Fs%3DXR3JANFRJMWYLNJ9&amp;data=05%7C02%7CJennifer_Garcia%40rush.edu%7C89bf888e57ff4d57701c08de4fc7282d%7C822ee4caeeac4bf4957b97a4bb0b1697%7C0%7C0%7C639035913976120398%7CUnknown%7CTWFpbGZsb3d8eyJFbXB0eU1hcGkiOnRydWUsIlYiOiIwLjAuMDAwMCIsIlAiOiJXaW4zMiIsIkFOIjoiTWFpbCIsIldUIjoyfQ%3D%3D%7C0%7C%7C%7C&amp;sdata=zF1Uh9ADoz4eY5wDwEeqAoMME1SFmv9z%2F9J8rNM6Gks%3D&amp;reserved=0"/>
      </x:ext>
    </extLst>
  </threadedComment>
  <threadedComment ref="J112" dT="2026-02-23T19:15:54.81" personId="{F1B7A5F3-9B6A-4675-AAFD-0B8DE1109541}" id="{204DFF2B-1F02-45DD-9E5D-0C41579D8265}">
    <text>Effective for project start dates of 7/1/2026 through 6/30/2027. Project budgets with a start date before this should budget fringe at 16.5%.</text>
  </threadedComment>
  <threadedComment ref="A117" dT="2025-07-11T17:19:25.76" personId="{F1B7A5F3-9B6A-4675-AAFD-0B8DE1109541}" id="{1F908357-2D8A-4C99-9FDA-0AA58F880121}">
    <text>Copy/paste any specific component instructions here that are in the FOA.</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redcap.rush.edu/redcap/surveys/?s=ATWHL7YTHDKXAE43" TargetMode="External"/><Relationship Id="rId2" Type="http://schemas.openxmlformats.org/officeDocument/2006/relationships/hyperlink" Target="https://rrp.rush.edu/researchportal/sd/Rooms/DisplayPages/LayoutInitial?Container=com.webridge.entity.Entity%5BOID%5BCC40F1091E0911EF3791B6C3B0565000%5D%5D" TargetMode="External"/><Relationship Id="rId1" Type="http://schemas.openxmlformats.org/officeDocument/2006/relationships/hyperlink" Target="https://www.rushu.rush.edu/sites/default/files/2023-12/fillable-subrecipient-commitment-form-1223.pdf"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 Id="rId4" Type="http://schemas.microsoft.com/office/2017/10/relationships/threadedComment" Target="../threadedComments/threadedComment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 Id="rId4" Type="http://schemas.microsoft.com/office/2017/10/relationships/threadedComment" Target="../threadedComments/threadedComment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 Id="rId4" Type="http://schemas.microsoft.com/office/2017/10/relationships/threadedComment" Target="../threadedComments/threadedComment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 Id="rId4" Type="http://schemas.microsoft.com/office/2017/10/relationships/threadedComment" Target="../threadedComments/threadedComment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ADF40-652D-4E75-B016-65643317B999}">
  <dimension ref="A1:M99"/>
  <sheetViews>
    <sheetView tabSelected="1" zoomScale="115" zoomScaleNormal="115" workbookViewId="0">
      <selection activeCell="A62" sqref="A62:M62"/>
    </sheetView>
  </sheetViews>
  <sheetFormatPr defaultRowHeight="14.5" x14ac:dyDescent="0.35"/>
  <cols>
    <col min="1" max="1" width="6.81640625" customWidth="1"/>
    <col min="2" max="2" width="23.7265625" customWidth="1"/>
    <col min="3" max="3" width="14.81640625" customWidth="1"/>
  </cols>
  <sheetData>
    <row r="1" spans="1:13" ht="19.75" customHeight="1" x14ac:dyDescent="0.35">
      <c r="A1" s="718" t="s">
        <v>221</v>
      </c>
      <c r="B1" s="723"/>
      <c r="C1" s="720"/>
      <c r="D1" s="728"/>
      <c r="E1" s="728"/>
      <c r="F1" s="728"/>
      <c r="G1" s="728"/>
      <c r="H1" s="728"/>
      <c r="I1" s="729"/>
    </row>
    <row r="2" spans="1:13" ht="30.65" customHeight="1" x14ac:dyDescent="0.35">
      <c r="A2" s="718" t="s">
        <v>220</v>
      </c>
      <c r="B2" s="724"/>
      <c r="C2" s="725"/>
      <c r="D2" s="726"/>
      <c r="E2" s="726"/>
      <c r="F2" s="726"/>
      <c r="G2" s="726"/>
      <c r="H2" s="726"/>
      <c r="I2" s="727"/>
    </row>
    <row r="3" spans="1:13" ht="19.75" customHeight="1" x14ac:dyDescent="0.35">
      <c r="A3" s="718" t="s">
        <v>219</v>
      </c>
      <c r="B3" s="719"/>
      <c r="C3" s="720"/>
      <c r="D3" s="721"/>
      <c r="E3" s="721"/>
      <c r="F3" s="721"/>
      <c r="G3" s="721"/>
      <c r="H3" s="721"/>
      <c r="I3" s="722"/>
    </row>
    <row r="4" spans="1:13" x14ac:dyDescent="0.35">
      <c r="A4" s="730" t="s">
        <v>206</v>
      </c>
      <c r="B4" s="731"/>
      <c r="C4" s="734"/>
      <c r="D4" s="735"/>
      <c r="E4" s="735"/>
      <c r="F4" s="735"/>
      <c r="G4" s="735"/>
      <c r="H4" s="735"/>
      <c r="I4" s="736"/>
    </row>
    <row r="5" spans="1:13" x14ac:dyDescent="0.35">
      <c r="A5" s="732"/>
      <c r="B5" s="733"/>
      <c r="C5" s="737"/>
      <c r="D5" s="738"/>
      <c r="E5" s="738"/>
      <c r="F5" s="738"/>
      <c r="G5" s="738"/>
      <c r="H5" s="738"/>
      <c r="I5" s="739"/>
    </row>
    <row r="6" spans="1:13" x14ac:dyDescent="0.35">
      <c r="A6" s="718" t="s">
        <v>272</v>
      </c>
      <c r="B6" s="723"/>
      <c r="C6" s="383"/>
      <c r="D6" s="343"/>
      <c r="E6" s="1"/>
      <c r="F6" s="17"/>
      <c r="G6" s="17"/>
    </row>
    <row r="7" spans="1:13" x14ac:dyDescent="0.35">
      <c r="A7" s="315"/>
      <c r="B7" s="316" t="s">
        <v>207</v>
      </c>
      <c r="C7" s="384"/>
      <c r="D7" s="344"/>
      <c r="E7" s="1"/>
      <c r="F7" s="17"/>
      <c r="G7" s="17"/>
    </row>
    <row r="8" spans="1:13" x14ac:dyDescent="0.35">
      <c r="A8" s="716" t="s">
        <v>217</v>
      </c>
      <c r="B8" s="717"/>
      <c r="C8" s="385"/>
      <c r="D8" s="345"/>
      <c r="E8" s="1"/>
      <c r="F8" s="17"/>
      <c r="G8" s="17"/>
    </row>
    <row r="9" spans="1:13" x14ac:dyDescent="0.35">
      <c r="A9" s="716" t="s">
        <v>13</v>
      </c>
      <c r="B9" s="717"/>
      <c r="C9" s="385"/>
      <c r="D9" s="345"/>
      <c r="E9" s="1"/>
      <c r="F9" s="17"/>
      <c r="G9" s="17"/>
    </row>
    <row r="10" spans="1:13" x14ac:dyDescent="0.35">
      <c r="A10" s="716" t="s">
        <v>14</v>
      </c>
      <c r="B10" s="717"/>
      <c r="C10" s="22">
        <f>IF(C9="",0,(ROUNDUP(((C9-C8)/366),0)))</f>
        <v>0</v>
      </c>
      <c r="D10" s="23"/>
      <c r="E10" s="1"/>
      <c r="F10" s="17"/>
      <c r="G10" s="24"/>
    </row>
    <row r="11" spans="1:13" x14ac:dyDescent="0.35">
      <c r="A11" s="716" t="s">
        <v>218</v>
      </c>
      <c r="B11" s="717"/>
      <c r="C11" s="386"/>
      <c r="D11" s="26"/>
      <c r="E11" s="1"/>
      <c r="F11" s="17"/>
      <c r="G11" s="24"/>
    </row>
    <row r="12" spans="1:13" x14ac:dyDescent="0.35">
      <c r="A12" s="716" t="s">
        <v>17</v>
      </c>
      <c r="B12" s="717"/>
      <c r="C12" s="376" t="s">
        <v>204</v>
      </c>
    </row>
    <row r="14" spans="1:13" ht="15.5" x14ac:dyDescent="0.45">
      <c r="A14" s="706" t="s">
        <v>268</v>
      </c>
      <c r="B14" s="707"/>
      <c r="C14" s="707"/>
      <c r="D14" s="707"/>
      <c r="E14" s="707"/>
      <c r="F14" s="707"/>
      <c r="G14" s="707"/>
      <c r="H14" s="707"/>
      <c r="I14" s="707"/>
      <c r="J14" s="707"/>
      <c r="K14" s="707"/>
      <c r="L14" s="707"/>
      <c r="M14" s="707"/>
    </row>
    <row r="15" spans="1:13" x14ac:dyDescent="0.35">
      <c r="A15" s="709" t="s">
        <v>261</v>
      </c>
      <c r="B15" s="704"/>
      <c r="C15" s="704"/>
      <c r="D15" s="704"/>
      <c r="E15" s="704"/>
      <c r="F15" s="704"/>
      <c r="G15" s="704"/>
      <c r="H15" s="704"/>
      <c r="I15" s="704"/>
      <c r="J15" s="704"/>
      <c r="K15" s="704"/>
      <c r="L15" s="704"/>
      <c r="M15" s="704"/>
    </row>
    <row r="16" spans="1:13" x14ac:dyDescent="0.35">
      <c r="A16" s="709"/>
      <c r="B16" s="704"/>
      <c r="C16" s="704"/>
      <c r="D16" s="704"/>
      <c r="E16" s="704"/>
      <c r="F16" s="704"/>
      <c r="G16" s="704"/>
      <c r="H16" s="704"/>
      <c r="I16" s="704"/>
      <c r="J16" s="704"/>
      <c r="K16" s="704"/>
      <c r="L16" s="704"/>
      <c r="M16" s="704"/>
    </row>
    <row r="17" spans="1:13" ht="15.5" x14ac:dyDescent="0.45">
      <c r="A17" s="710" t="s">
        <v>262</v>
      </c>
      <c r="B17" s="689"/>
      <c r="C17" s="689"/>
      <c r="D17" s="689"/>
      <c r="E17" s="689"/>
      <c r="F17" s="689"/>
      <c r="G17" s="689"/>
      <c r="H17" s="689"/>
      <c r="I17" s="689"/>
      <c r="J17" s="689"/>
      <c r="K17" s="689"/>
      <c r="L17" s="689"/>
      <c r="M17" s="689"/>
    </row>
    <row r="18" spans="1:13" x14ac:dyDescent="0.35">
      <c r="A18" s="711" t="s">
        <v>264</v>
      </c>
      <c r="B18" s="712"/>
      <c r="C18" s="712"/>
      <c r="D18" s="712"/>
      <c r="E18" s="712"/>
      <c r="F18" s="712"/>
      <c r="G18" s="712"/>
      <c r="H18" s="712"/>
      <c r="I18" s="712"/>
      <c r="J18" s="712"/>
      <c r="K18" s="712"/>
      <c r="L18" s="712"/>
      <c r="M18" s="712"/>
    </row>
    <row r="19" spans="1:13" s="621" customFormat="1" x14ac:dyDescent="0.35">
      <c r="A19" s="713" t="s">
        <v>265</v>
      </c>
      <c r="B19" s="714"/>
      <c r="C19" s="714"/>
      <c r="D19" s="714"/>
      <c r="E19" s="714"/>
      <c r="F19" s="714"/>
      <c r="G19" s="714"/>
      <c r="H19" s="714"/>
      <c r="I19" s="714"/>
      <c r="J19" s="714"/>
      <c r="K19" s="714"/>
      <c r="L19" s="714"/>
      <c r="M19" s="714"/>
    </row>
    <row r="20" spans="1:13" x14ac:dyDescent="0.35">
      <c r="A20" s="713" t="s">
        <v>266</v>
      </c>
      <c r="B20" s="689"/>
      <c r="C20" s="689"/>
      <c r="D20" s="689"/>
      <c r="E20" s="689"/>
      <c r="F20" s="689"/>
      <c r="G20" s="689"/>
      <c r="H20" s="689"/>
      <c r="I20" s="689"/>
      <c r="J20" s="689"/>
      <c r="K20" s="689"/>
      <c r="L20" s="689"/>
      <c r="M20" s="689"/>
    </row>
    <row r="21" spans="1:13" x14ac:dyDescent="0.35">
      <c r="A21" s="711" t="s">
        <v>267</v>
      </c>
      <c r="B21" s="712"/>
      <c r="C21" s="712"/>
      <c r="D21" s="712"/>
      <c r="E21" s="712"/>
      <c r="F21" s="712"/>
      <c r="G21" s="712"/>
      <c r="H21" s="712"/>
      <c r="I21" s="712"/>
      <c r="J21" s="712"/>
      <c r="K21" s="712"/>
      <c r="L21" s="712"/>
      <c r="M21" s="712"/>
    </row>
    <row r="22" spans="1:13" ht="15.5" x14ac:dyDescent="0.45">
      <c r="A22" s="710" t="s">
        <v>263</v>
      </c>
      <c r="B22" s="689"/>
      <c r="C22" s="689"/>
      <c r="D22" s="689"/>
      <c r="E22" s="689"/>
      <c r="F22" s="689"/>
      <c r="G22" s="689"/>
      <c r="H22" s="689"/>
      <c r="I22" s="689"/>
      <c r="J22" s="689"/>
      <c r="K22" s="689"/>
      <c r="L22" s="689"/>
      <c r="M22" s="689"/>
    </row>
    <row r="23" spans="1:13" ht="44.15" customHeight="1" x14ac:dyDescent="0.35">
      <c r="A23" s="715" t="s">
        <v>281</v>
      </c>
      <c r="B23" s="715"/>
      <c r="C23" s="715"/>
      <c r="D23" s="715"/>
      <c r="E23" s="715"/>
      <c r="F23" s="715"/>
      <c r="G23" s="715"/>
      <c r="H23" s="715"/>
      <c r="I23" s="715"/>
      <c r="J23" s="715"/>
      <c r="K23" s="715"/>
      <c r="L23" s="715"/>
      <c r="M23" s="715"/>
    </row>
    <row r="24" spans="1:13" ht="44.15" customHeight="1" x14ac:dyDescent="0.35">
      <c r="A24" s="715" t="s">
        <v>282</v>
      </c>
      <c r="B24" s="715"/>
      <c r="C24" s="715"/>
      <c r="D24" s="715"/>
      <c r="E24" s="715"/>
      <c r="F24" s="715"/>
      <c r="G24" s="715"/>
      <c r="H24" s="715"/>
      <c r="I24" s="715"/>
      <c r="J24" s="715"/>
      <c r="K24" s="715"/>
      <c r="L24" s="715"/>
      <c r="M24" s="715"/>
    </row>
    <row r="25" spans="1:13" x14ac:dyDescent="0.35">
      <c r="A25" s="688" t="s">
        <v>270</v>
      </c>
      <c r="B25" s="689"/>
      <c r="C25" s="689"/>
      <c r="D25" s="689"/>
      <c r="E25" s="689"/>
      <c r="F25" s="689"/>
      <c r="G25" s="689"/>
      <c r="H25" s="689"/>
      <c r="I25" s="689"/>
      <c r="J25" s="689"/>
      <c r="K25" s="689"/>
      <c r="L25" s="689"/>
      <c r="M25" s="689"/>
    </row>
    <row r="26" spans="1:13" x14ac:dyDescent="0.35">
      <c r="A26" s="688" t="s">
        <v>271</v>
      </c>
      <c r="B26" s="689"/>
      <c r="C26" s="689"/>
      <c r="D26" s="689"/>
      <c r="E26" s="689"/>
      <c r="F26" s="689"/>
      <c r="G26" s="689"/>
      <c r="H26" s="689"/>
      <c r="I26" s="689"/>
      <c r="J26" s="689"/>
      <c r="K26" s="689"/>
      <c r="L26" s="689"/>
      <c r="M26" s="689"/>
    </row>
    <row r="27" spans="1:13" ht="14.5" customHeight="1" x14ac:dyDescent="0.35">
      <c r="A27" s="708" t="s">
        <v>273</v>
      </c>
      <c r="B27" s="689"/>
      <c r="C27" s="689"/>
      <c r="D27" s="689"/>
      <c r="E27" s="689"/>
      <c r="F27" s="689"/>
      <c r="G27" s="689"/>
      <c r="H27" s="689"/>
      <c r="I27" s="689"/>
      <c r="J27" s="689"/>
      <c r="K27" s="689"/>
      <c r="L27" s="689"/>
      <c r="M27" s="689"/>
    </row>
    <row r="28" spans="1:13" x14ac:dyDescent="0.35">
      <c r="A28" s="688" t="s">
        <v>274</v>
      </c>
      <c r="B28" s="689"/>
      <c r="C28" s="689"/>
      <c r="D28" s="689"/>
      <c r="E28" s="689"/>
      <c r="F28" s="689"/>
      <c r="G28" s="689"/>
      <c r="H28" s="689"/>
      <c r="I28" s="689"/>
      <c r="J28" s="689"/>
      <c r="K28" s="689"/>
      <c r="L28" s="689"/>
      <c r="M28" s="689"/>
    </row>
    <row r="29" spans="1:13" x14ac:dyDescent="0.35">
      <c r="A29" s="688" t="s">
        <v>222</v>
      </c>
      <c r="B29" s="689"/>
      <c r="C29" s="689"/>
      <c r="D29" s="689"/>
      <c r="E29" s="689"/>
      <c r="F29" s="689"/>
      <c r="G29" s="689"/>
      <c r="H29" s="689"/>
      <c r="I29" s="689"/>
      <c r="J29" s="689"/>
      <c r="K29" s="689"/>
      <c r="L29" s="689"/>
      <c r="M29" s="689"/>
    </row>
    <row r="30" spans="1:13" x14ac:dyDescent="0.35">
      <c r="A30" s="688" t="s">
        <v>275</v>
      </c>
      <c r="B30" s="689"/>
      <c r="C30" s="689"/>
      <c r="D30" s="689"/>
      <c r="E30" s="689"/>
      <c r="F30" s="689"/>
      <c r="G30" s="689"/>
      <c r="H30" s="689"/>
      <c r="I30" s="689"/>
      <c r="J30" s="689"/>
      <c r="K30" s="689"/>
      <c r="L30" s="689"/>
      <c r="M30" s="689"/>
    </row>
    <row r="31" spans="1:13" ht="14.5" customHeight="1" x14ac:dyDescent="0.35">
      <c r="A31" s="697" t="s">
        <v>276</v>
      </c>
      <c r="B31" s="689"/>
      <c r="C31" s="689"/>
      <c r="D31" s="689"/>
      <c r="E31" s="689"/>
      <c r="F31" s="689"/>
      <c r="G31" s="689"/>
      <c r="H31" s="689"/>
      <c r="I31" s="689"/>
      <c r="J31" s="689"/>
      <c r="K31" s="689"/>
      <c r="L31" s="689"/>
      <c r="M31" s="689"/>
    </row>
    <row r="32" spans="1:13" x14ac:dyDescent="0.35">
      <c r="A32" s="697" t="s">
        <v>277</v>
      </c>
      <c r="B32" s="689"/>
      <c r="C32" s="689"/>
      <c r="D32" s="689"/>
      <c r="E32" s="689"/>
      <c r="F32" s="689"/>
      <c r="G32" s="689"/>
      <c r="H32" s="689"/>
      <c r="I32" s="689"/>
      <c r="J32" s="689"/>
      <c r="K32" s="689"/>
      <c r="L32" s="689"/>
      <c r="M32" s="689"/>
    </row>
    <row r="33" spans="1:13" x14ac:dyDescent="0.35">
      <c r="A33" s="688" t="s">
        <v>278</v>
      </c>
      <c r="B33" s="689"/>
      <c r="C33" s="689"/>
      <c r="D33" s="689"/>
      <c r="E33" s="689"/>
      <c r="F33" s="689"/>
      <c r="G33" s="689"/>
      <c r="H33" s="689"/>
      <c r="I33" s="689"/>
      <c r="J33" s="689"/>
      <c r="K33" s="689"/>
      <c r="L33" s="689"/>
      <c r="M33" s="689"/>
    </row>
    <row r="34" spans="1:13" ht="15.5" x14ac:dyDescent="0.45">
      <c r="A34" s="694" t="s">
        <v>223</v>
      </c>
      <c r="B34" s="695"/>
      <c r="C34" s="695"/>
      <c r="D34" s="695"/>
      <c r="E34" s="695"/>
      <c r="F34" s="695"/>
      <c r="G34" s="695"/>
      <c r="H34" s="695"/>
      <c r="I34" s="695"/>
      <c r="J34" s="695"/>
      <c r="K34" s="695"/>
      <c r="L34" s="695"/>
      <c r="M34" s="695"/>
    </row>
    <row r="35" spans="1:13" x14ac:dyDescent="0.35">
      <c r="A35" s="688" t="s">
        <v>224</v>
      </c>
      <c r="B35" s="689"/>
      <c r="C35" s="689"/>
      <c r="D35" s="689"/>
      <c r="E35" s="689"/>
      <c r="F35" s="689"/>
      <c r="G35" s="689"/>
      <c r="H35" s="689"/>
      <c r="I35" s="689"/>
      <c r="J35" s="689"/>
      <c r="K35" s="689"/>
      <c r="L35" s="689"/>
      <c r="M35" s="689"/>
    </row>
    <row r="36" spans="1:13" x14ac:dyDescent="0.35">
      <c r="A36" s="688" t="s">
        <v>225</v>
      </c>
      <c r="B36" s="689"/>
      <c r="C36" s="689"/>
      <c r="D36" s="689"/>
      <c r="E36" s="689"/>
      <c r="F36" s="689"/>
      <c r="G36" s="689"/>
      <c r="H36" s="689"/>
      <c r="I36" s="689"/>
      <c r="J36" s="689"/>
      <c r="K36" s="689"/>
      <c r="L36" s="689"/>
      <c r="M36" s="689"/>
    </row>
    <row r="37" spans="1:13" x14ac:dyDescent="0.35">
      <c r="A37" s="688" t="s">
        <v>226</v>
      </c>
      <c r="B37" s="689"/>
      <c r="C37" s="689"/>
      <c r="D37" s="689"/>
      <c r="E37" s="689"/>
      <c r="F37" s="689"/>
      <c r="G37" s="689"/>
      <c r="H37" s="689"/>
      <c r="I37" s="689"/>
      <c r="J37" s="689"/>
      <c r="K37" s="689"/>
      <c r="L37" s="689"/>
      <c r="M37" s="689"/>
    </row>
    <row r="38" spans="1:13" ht="29.15" customHeight="1" x14ac:dyDescent="0.35">
      <c r="A38" s="697" t="s">
        <v>402</v>
      </c>
      <c r="B38" s="689"/>
      <c r="C38" s="689"/>
      <c r="D38" s="689"/>
      <c r="E38" s="689"/>
      <c r="F38" s="689"/>
      <c r="G38" s="689"/>
      <c r="H38" s="689"/>
      <c r="I38" s="689"/>
      <c r="J38" s="689"/>
      <c r="K38" s="689"/>
      <c r="L38" s="689"/>
      <c r="M38" s="689"/>
    </row>
    <row r="39" spans="1:13" ht="57.5" customHeight="1" x14ac:dyDescent="0.35">
      <c r="A39" s="697" t="s">
        <v>428</v>
      </c>
      <c r="B39" s="689"/>
      <c r="C39" s="689"/>
      <c r="D39" s="689"/>
      <c r="E39" s="689"/>
      <c r="F39" s="689"/>
      <c r="G39" s="689"/>
      <c r="H39" s="689"/>
      <c r="I39" s="689"/>
      <c r="J39" s="689"/>
      <c r="K39" s="689"/>
      <c r="L39" s="689"/>
      <c r="M39" s="689"/>
    </row>
    <row r="40" spans="1:13" ht="30" customHeight="1" x14ac:dyDescent="0.35">
      <c r="A40" s="705" t="s">
        <v>403</v>
      </c>
      <c r="B40" s="689"/>
      <c r="C40" s="689"/>
      <c r="D40" s="689"/>
      <c r="E40" s="689"/>
      <c r="F40" s="689"/>
      <c r="G40" s="689"/>
      <c r="H40" s="689"/>
      <c r="I40" s="689"/>
      <c r="J40" s="689"/>
      <c r="K40" s="689"/>
      <c r="L40" s="689"/>
      <c r="M40" s="689"/>
    </row>
    <row r="41" spans="1:13" x14ac:dyDescent="0.35">
      <c r="A41" s="688" t="s">
        <v>404</v>
      </c>
      <c r="B41" s="689"/>
      <c r="C41" s="689"/>
      <c r="D41" s="689"/>
      <c r="E41" s="689"/>
      <c r="F41" s="689"/>
      <c r="G41" s="689"/>
      <c r="H41" s="689"/>
      <c r="I41" s="689"/>
      <c r="J41" s="689"/>
      <c r="K41" s="689"/>
      <c r="L41" s="689"/>
      <c r="M41" s="689"/>
    </row>
    <row r="42" spans="1:13" x14ac:dyDescent="0.35">
      <c r="A42" s="688" t="s">
        <v>405</v>
      </c>
      <c r="B42" s="689"/>
      <c r="C42" s="689"/>
      <c r="D42" s="689"/>
      <c r="E42" s="689"/>
      <c r="F42" s="689"/>
      <c r="G42" s="689"/>
      <c r="H42" s="689"/>
      <c r="I42" s="689"/>
      <c r="J42" s="689"/>
      <c r="K42" s="689"/>
      <c r="L42" s="689"/>
      <c r="M42" s="689"/>
    </row>
    <row r="43" spans="1:13" x14ac:dyDescent="0.35">
      <c r="A43" s="697" t="s">
        <v>406</v>
      </c>
      <c r="B43" s="689"/>
      <c r="C43" s="689"/>
      <c r="D43" s="689"/>
      <c r="E43" s="689"/>
      <c r="F43" s="689"/>
      <c r="G43" s="689"/>
      <c r="H43" s="689"/>
      <c r="I43" s="689"/>
      <c r="J43" s="689"/>
      <c r="K43" s="689"/>
      <c r="L43" s="689"/>
      <c r="M43" s="689"/>
    </row>
    <row r="44" spans="1:13" x14ac:dyDescent="0.35">
      <c r="A44" s="688" t="s">
        <v>407</v>
      </c>
      <c r="B44" s="689"/>
      <c r="C44" s="689"/>
      <c r="D44" s="689"/>
      <c r="E44" s="689"/>
      <c r="F44" s="689"/>
      <c r="G44" s="689"/>
      <c r="H44" s="689"/>
      <c r="I44" s="689"/>
      <c r="J44" s="689"/>
      <c r="K44" s="689"/>
      <c r="L44" s="689"/>
      <c r="M44" s="689"/>
    </row>
    <row r="45" spans="1:13" ht="15.5" x14ac:dyDescent="0.45">
      <c r="A45" s="694" t="s">
        <v>166</v>
      </c>
      <c r="B45" s="695"/>
      <c r="C45" s="695"/>
      <c r="D45" s="695"/>
      <c r="E45" s="695"/>
      <c r="F45" s="695"/>
      <c r="G45" s="695"/>
      <c r="H45" s="695"/>
      <c r="I45" s="695"/>
      <c r="J45" s="695"/>
      <c r="K45" s="695"/>
      <c r="L45" s="695"/>
      <c r="M45" s="695"/>
    </row>
    <row r="46" spans="1:13" x14ac:dyDescent="0.35">
      <c r="A46" s="688" t="s">
        <v>279</v>
      </c>
      <c r="B46" s="689"/>
      <c r="C46" s="689"/>
      <c r="D46" s="689"/>
      <c r="E46" s="689"/>
      <c r="F46" s="689"/>
      <c r="G46" s="689"/>
      <c r="H46" s="689"/>
      <c r="I46" s="689"/>
      <c r="J46" s="689"/>
      <c r="K46" s="689"/>
      <c r="L46" s="689"/>
      <c r="M46" s="689"/>
    </row>
    <row r="47" spans="1:13" ht="15.5" x14ac:dyDescent="0.45">
      <c r="A47" s="694" t="s">
        <v>42</v>
      </c>
      <c r="B47" s="695"/>
      <c r="C47" s="695"/>
      <c r="D47" s="695"/>
      <c r="E47" s="695"/>
      <c r="F47" s="695"/>
      <c r="G47" s="695"/>
      <c r="H47" s="695"/>
      <c r="I47" s="695"/>
      <c r="J47" s="695"/>
      <c r="K47" s="695"/>
      <c r="L47" s="695"/>
      <c r="M47" s="695"/>
    </row>
    <row r="48" spans="1:13" ht="15" customHeight="1" x14ac:dyDescent="0.35">
      <c r="A48" s="688" t="s">
        <v>280</v>
      </c>
      <c r="B48" s="689"/>
      <c r="C48" s="689"/>
      <c r="D48" s="689"/>
      <c r="E48" s="689"/>
      <c r="F48" s="689"/>
      <c r="G48" s="689"/>
      <c r="H48" s="689"/>
      <c r="I48" s="689"/>
      <c r="J48" s="689"/>
      <c r="K48" s="689"/>
      <c r="L48" s="689"/>
      <c r="M48" s="689"/>
    </row>
    <row r="49" spans="1:13" x14ac:dyDescent="0.35">
      <c r="A49" s="688" t="s">
        <v>227</v>
      </c>
      <c r="B49" s="689"/>
      <c r="C49" s="689"/>
      <c r="D49" s="689"/>
      <c r="E49" s="689"/>
      <c r="F49" s="689"/>
      <c r="G49" s="689"/>
      <c r="H49" s="689"/>
      <c r="I49" s="689"/>
      <c r="J49" s="689"/>
      <c r="K49" s="689"/>
      <c r="L49" s="689"/>
      <c r="M49" s="689"/>
    </row>
    <row r="50" spans="1:13" ht="15.5" x14ac:dyDescent="0.45">
      <c r="A50" s="694" t="s">
        <v>51</v>
      </c>
      <c r="B50" s="695"/>
      <c r="C50" s="695"/>
      <c r="D50" s="695"/>
      <c r="E50" s="695"/>
      <c r="F50" s="695"/>
      <c r="G50" s="695"/>
      <c r="H50" s="695"/>
      <c r="I50" s="695"/>
      <c r="J50" s="695"/>
      <c r="K50" s="695"/>
      <c r="L50" s="695"/>
      <c r="M50" s="695"/>
    </row>
    <row r="51" spans="1:13" ht="44.15" customHeight="1" x14ac:dyDescent="0.35">
      <c r="A51" s="690" t="s">
        <v>228</v>
      </c>
      <c r="B51" s="704"/>
      <c r="C51" s="704"/>
      <c r="D51" s="704"/>
      <c r="E51" s="704"/>
      <c r="F51" s="704"/>
      <c r="G51" s="704"/>
      <c r="H51" s="704"/>
      <c r="I51" s="704"/>
      <c r="J51" s="704"/>
      <c r="K51" s="704"/>
      <c r="L51" s="704"/>
      <c r="M51" s="704"/>
    </row>
    <row r="52" spans="1:13" ht="15.65" customHeight="1" x14ac:dyDescent="0.35">
      <c r="A52" s="703" t="s">
        <v>229</v>
      </c>
      <c r="B52" s="698"/>
      <c r="C52" s="698"/>
      <c r="D52" s="698"/>
      <c r="E52" s="698"/>
      <c r="F52" s="698"/>
      <c r="G52" s="698"/>
      <c r="H52" s="698"/>
      <c r="I52" s="698"/>
      <c r="J52" s="698"/>
      <c r="K52" s="698"/>
      <c r="L52" s="698"/>
      <c r="M52" s="698"/>
    </row>
    <row r="53" spans="1:13" ht="29.5" customHeight="1" x14ac:dyDescent="0.35">
      <c r="A53" s="703" t="s">
        <v>230</v>
      </c>
      <c r="B53" s="698"/>
      <c r="C53" s="698"/>
      <c r="D53" s="698"/>
      <c r="E53" s="698"/>
      <c r="F53" s="698"/>
      <c r="G53" s="698"/>
      <c r="H53" s="698"/>
      <c r="I53" s="698"/>
      <c r="J53" s="698"/>
      <c r="K53" s="698"/>
      <c r="L53" s="698"/>
      <c r="M53" s="698"/>
    </row>
    <row r="54" spans="1:13" ht="45" customHeight="1" x14ac:dyDescent="0.35">
      <c r="A54" s="703" t="s">
        <v>231</v>
      </c>
      <c r="B54" s="698"/>
      <c r="C54" s="698"/>
      <c r="D54" s="698"/>
      <c r="E54" s="698"/>
      <c r="F54" s="698"/>
      <c r="G54" s="698"/>
      <c r="H54" s="698"/>
      <c r="I54" s="698"/>
      <c r="J54" s="698"/>
      <c r="K54" s="698"/>
      <c r="L54" s="698"/>
      <c r="M54" s="698"/>
    </row>
    <row r="55" spans="1:13" ht="29.5" customHeight="1" x14ac:dyDescent="0.35">
      <c r="A55" s="701" t="s">
        <v>232</v>
      </c>
      <c r="B55" s="698"/>
      <c r="C55" s="698"/>
      <c r="D55" s="698"/>
      <c r="E55" s="698"/>
      <c r="F55" s="698"/>
      <c r="G55" s="698"/>
      <c r="H55" s="698"/>
      <c r="I55" s="698"/>
      <c r="J55" s="698"/>
      <c r="K55" s="698"/>
      <c r="L55" s="698"/>
      <c r="M55" s="698"/>
    </row>
    <row r="56" spans="1:13" ht="15" customHeight="1" x14ac:dyDescent="0.35">
      <c r="A56" s="701" t="s">
        <v>233</v>
      </c>
      <c r="B56" s="698"/>
      <c r="C56" s="698"/>
      <c r="D56" s="698"/>
      <c r="E56" s="698"/>
      <c r="F56" s="698"/>
      <c r="G56" s="698"/>
      <c r="H56" s="698"/>
      <c r="I56" s="698"/>
      <c r="J56" s="698"/>
      <c r="K56" s="698"/>
      <c r="L56" s="698"/>
      <c r="M56" s="698"/>
    </row>
    <row r="57" spans="1:13" ht="30" customHeight="1" x14ac:dyDescent="0.35">
      <c r="A57" s="701" t="s">
        <v>234</v>
      </c>
      <c r="B57" s="698"/>
      <c r="C57" s="698"/>
      <c r="D57" s="698"/>
      <c r="E57" s="698"/>
      <c r="F57" s="698"/>
      <c r="G57" s="698"/>
      <c r="H57" s="698"/>
      <c r="I57" s="698"/>
      <c r="J57" s="698"/>
      <c r="K57" s="698"/>
      <c r="L57" s="698"/>
      <c r="M57" s="698"/>
    </row>
    <row r="58" spans="1:13" ht="73.5" customHeight="1" x14ac:dyDescent="0.35">
      <c r="A58" s="701" t="s">
        <v>429</v>
      </c>
      <c r="B58" s="698"/>
      <c r="C58" s="698"/>
      <c r="D58" s="698"/>
      <c r="E58" s="698"/>
      <c r="F58" s="698"/>
      <c r="G58" s="698"/>
      <c r="H58" s="698"/>
      <c r="I58" s="698"/>
      <c r="J58" s="698"/>
      <c r="K58" s="698"/>
      <c r="L58" s="698"/>
      <c r="M58" s="698"/>
    </row>
    <row r="59" spans="1:13" ht="16" customHeight="1" x14ac:dyDescent="0.35">
      <c r="A59" s="687" t="s">
        <v>430</v>
      </c>
      <c r="B59" s="687"/>
      <c r="C59" s="687"/>
      <c r="D59" s="687"/>
      <c r="E59" s="687"/>
      <c r="F59" s="687"/>
      <c r="G59" s="687"/>
      <c r="H59" s="687"/>
      <c r="I59" s="687"/>
      <c r="J59" s="687"/>
      <c r="K59" s="687"/>
      <c r="L59" s="687"/>
      <c r="M59" s="687"/>
    </row>
    <row r="60" spans="1:13" ht="16" customHeight="1" x14ac:dyDescent="0.35">
      <c r="A60" s="687" t="s">
        <v>431</v>
      </c>
      <c r="B60" s="687"/>
      <c r="C60" s="687"/>
      <c r="D60" s="687"/>
      <c r="E60" s="687"/>
      <c r="F60" s="687"/>
      <c r="G60" s="687"/>
      <c r="H60" s="687"/>
      <c r="I60" s="687"/>
      <c r="J60" s="687"/>
      <c r="K60" s="687"/>
      <c r="L60" s="687"/>
      <c r="M60" s="687"/>
    </row>
    <row r="61" spans="1:13" x14ac:dyDescent="0.35">
      <c r="A61" s="701" t="s">
        <v>283</v>
      </c>
      <c r="B61" s="698"/>
      <c r="C61" s="698"/>
      <c r="D61" s="698"/>
      <c r="E61" s="698"/>
      <c r="F61" s="698"/>
      <c r="G61" s="698"/>
      <c r="H61" s="698"/>
      <c r="I61" s="698"/>
      <c r="J61" s="698"/>
      <c r="K61" s="698"/>
      <c r="L61" s="698"/>
      <c r="M61" s="698"/>
    </row>
    <row r="62" spans="1:13" ht="47.15" customHeight="1" x14ac:dyDescent="0.35">
      <c r="A62" s="702" t="s">
        <v>235</v>
      </c>
      <c r="B62" s="698"/>
      <c r="C62" s="698"/>
      <c r="D62" s="698"/>
      <c r="E62" s="698"/>
      <c r="F62" s="698"/>
      <c r="G62" s="698"/>
      <c r="H62" s="698"/>
      <c r="I62" s="698"/>
      <c r="J62" s="698"/>
      <c r="K62" s="698"/>
      <c r="L62" s="698"/>
      <c r="M62" s="698"/>
    </row>
    <row r="63" spans="1:13" ht="29.5" customHeight="1" x14ac:dyDescent="0.35">
      <c r="A63" s="701" t="s">
        <v>286</v>
      </c>
      <c r="B63" s="698"/>
      <c r="C63" s="698"/>
      <c r="D63" s="698"/>
      <c r="E63" s="698"/>
      <c r="F63" s="698"/>
      <c r="G63" s="698"/>
      <c r="H63" s="698"/>
      <c r="I63" s="698"/>
      <c r="J63" s="698"/>
      <c r="K63" s="698"/>
      <c r="L63" s="698"/>
      <c r="M63" s="698"/>
    </row>
    <row r="64" spans="1:13" x14ac:dyDescent="0.35">
      <c r="A64" s="701" t="s">
        <v>236</v>
      </c>
      <c r="B64" s="698"/>
      <c r="C64" s="698"/>
      <c r="D64" s="698"/>
      <c r="E64" s="698"/>
      <c r="F64" s="698"/>
      <c r="G64" s="698"/>
      <c r="H64" s="698"/>
      <c r="I64" s="698"/>
      <c r="J64" s="698"/>
      <c r="K64" s="698"/>
      <c r="L64" s="698"/>
      <c r="M64" s="698"/>
    </row>
    <row r="65" spans="1:13" x14ac:dyDescent="0.35">
      <c r="A65" s="688" t="s">
        <v>237</v>
      </c>
      <c r="B65" s="689"/>
      <c r="C65" s="689"/>
      <c r="D65" s="689"/>
      <c r="E65" s="689"/>
      <c r="F65" s="689"/>
      <c r="G65" s="689"/>
      <c r="H65" s="689"/>
      <c r="I65" s="689"/>
      <c r="J65" s="689"/>
      <c r="K65" s="689"/>
      <c r="L65" s="689"/>
      <c r="M65" s="689"/>
    </row>
    <row r="66" spans="1:13" ht="15" customHeight="1" x14ac:dyDescent="0.45">
      <c r="A66" s="694" t="s">
        <v>238</v>
      </c>
      <c r="B66" s="695"/>
      <c r="C66" s="695"/>
      <c r="D66" s="695"/>
      <c r="E66" s="695"/>
      <c r="F66" s="695"/>
      <c r="G66" s="695"/>
      <c r="H66" s="695"/>
      <c r="I66" s="695"/>
      <c r="J66" s="695"/>
      <c r="K66" s="695"/>
      <c r="L66" s="695"/>
      <c r="M66" s="695"/>
    </row>
    <row r="67" spans="1:13" ht="28" customHeight="1" x14ac:dyDescent="0.35">
      <c r="A67" s="697" t="s">
        <v>288</v>
      </c>
      <c r="B67" s="698"/>
      <c r="C67" s="698"/>
      <c r="D67" s="698"/>
      <c r="E67" s="698"/>
      <c r="F67" s="698"/>
      <c r="G67" s="698"/>
      <c r="H67" s="698"/>
      <c r="I67" s="698"/>
      <c r="J67" s="698"/>
      <c r="K67" s="698"/>
      <c r="L67" s="698"/>
      <c r="M67" s="698"/>
    </row>
    <row r="68" spans="1:13" x14ac:dyDescent="0.35">
      <c r="A68" s="688" t="s">
        <v>239</v>
      </c>
      <c r="B68" s="689"/>
      <c r="C68" s="689"/>
      <c r="D68" s="689"/>
      <c r="E68" s="689"/>
      <c r="F68" s="689"/>
      <c r="G68" s="689"/>
      <c r="H68" s="689"/>
      <c r="I68" s="689"/>
      <c r="J68" s="689"/>
      <c r="K68" s="689"/>
      <c r="L68" s="689"/>
      <c r="M68" s="689"/>
    </row>
    <row r="69" spans="1:13" x14ac:dyDescent="0.35">
      <c r="A69" s="688" t="s">
        <v>240</v>
      </c>
      <c r="B69" s="689"/>
      <c r="C69" s="689"/>
      <c r="D69" s="689"/>
      <c r="E69" s="689"/>
      <c r="F69" s="689"/>
      <c r="G69" s="689"/>
      <c r="H69" s="689"/>
      <c r="I69" s="689"/>
      <c r="J69" s="689"/>
      <c r="K69" s="689"/>
      <c r="L69" s="689"/>
      <c r="M69" s="689"/>
    </row>
    <row r="70" spans="1:13" ht="15.5" x14ac:dyDescent="0.45">
      <c r="A70" s="694" t="s">
        <v>241</v>
      </c>
      <c r="B70" s="695"/>
      <c r="C70" s="695"/>
      <c r="D70" s="695"/>
      <c r="E70" s="695"/>
      <c r="F70" s="695"/>
      <c r="G70" s="695"/>
      <c r="H70" s="695"/>
      <c r="I70" s="695"/>
      <c r="J70" s="695"/>
      <c r="K70" s="695"/>
      <c r="L70" s="695"/>
      <c r="M70" s="695"/>
    </row>
    <row r="71" spans="1:13" x14ac:dyDescent="0.35">
      <c r="A71" s="697" t="s">
        <v>289</v>
      </c>
      <c r="B71" s="698"/>
      <c r="C71" s="698"/>
      <c r="D71" s="698"/>
      <c r="E71" s="698"/>
      <c r="F71" s="698"/>
      <c r="G71" s="698"/>
      <c r="H71" s="698"/>
      <c r="I71" s="698"/>
      <c r="J71" s="698"/>
      <c r="K71" s="698"/>
      <c r="L71" s="698"/>
      <c r="M71" s="698"/>
    </row>
    <row r="72" spans="1:13" x14ac:dyDescent="0.35">
      <c r="A72" s="688" t="s">
        <v>242</v>
      </c>
      <c r="B72" s="689"/>
      <c r="C72" s="689"/>
      <c r="D72" s="689"/>
      <c r="E72" s="689"/>
      <c r="F72" s="689"/>
      <c r="G72" s="689"/>
      <c r="H72" s="689"/>
      <c r="I72" s="689"/>
      <c r="J72" s="689"/>
      <c r="K72" s="689"/>
      <c r="L72" s="689"/>
      <c r="M72" s="689"/>
    </row>
    <row r="73" spans="1:13" ht="15.5" x14ac:dyDescent="0.45">
      <c r="A73" s="694" t="s">
        <v>243</v>
      </c>
      <c r="B73" s="695"/>
      <c r="C73" s="695"/>
      <c r="D73" s="695"/>
      <c r="E73" s="695"/>
      <c r="F73" s="695"/>
      <c r="G73" s="695"/>
      <c r="H73" s="695"/>
      <c r="I73" s="695"/>
      <c r="J73" s="695"/>
      <c r="K73" s="695"/>
      <c r="L73" s="695"/>
      <c r="M73" s="695"/>
    </row>
    <row r="74" spans="1:13" ht="14.5" customHeight="1" x14ac:dyDescent="0.35">
      <c r="A74" s="699" t="s">
        <v>244</v>
      </c>
      <c r="B74" s="698"/>
      <c r="C74" s="698"/>
      <c r="D74" s="698"/>
      <c r="E74" s="698"/>
      <c r="F74" s="698"/>
      <c r="G74" s="698"/>
      <c r="H74" s="698"/>
      <c r="I74" s="698"/>
      <c r="J74" s="698"/>
      <c r="K74" s="698"/>
      <c r="L74" s="698"/>
      <c r="M74" s="698"/>
    </row>
    <row r="75" spans="1:13" x14ac:dyDescent="0.35">
      <c r="A75" s="700" t="s">
        <v>245</v>
      </c>
      <c r="B75" s="689"/>
      <c r="C75" s="689"/>
      <c r="D75" s="689"/>
      <c r="E75" s="689"/>
      <c r="F75" s="689"/>
      <c r="G75" s="689"/>
      <c r="H75" s="689"/>
      <c r="I75" s="689"/>
      <c r="J75" s="689"/>
      <c r="K75" s="689"/>
      <c r="L75" s="689"/>
      <c r="M75" s="689"/>
    </row>
    <row r="76" spans="1:13" x14ac:dyDescent="0.35">
      <c r="A76" s="688" t="s">
        <v>246</v>
      </c>
      <c r="B76" s="689"/>
      <c r="C76" s="689"/>
      <c r="D76" s="689"/>
      <c r="E76" s="689"/>
      <c r="F76" s="689"/>
      <c r="G76" s="689"/>
      <c r="H76" s="689"/>
      <c r="I76" s="689"/>
      <c r="J76" s="689"/>
      <c r="K76" s="689"/>
      <c r="L76" s="689"/>
      <c r="M76" s="689"/>
    </row>
    <row r="77" spans="1:13" x14ac:dyDescent="0.35">
      <c r="A77" s="688" t="s">
        <v>247</v>
      </c>
      <c r="B77" s="689"/>
      <c r="C77" s="689"/>
      <c r="D77" s="689"/>
      <c r="E77" s="689"/>
      <c r="F77" s="689"/>
      <c r="G77" s="689"/>
      <c r="H77" s="689"/>
      <c r="I77" s="689"/>
      <c r="J77" s="689"/>
      <c r="K77" s="689"/>
      <c r="L77" s="689"/>
      <c r="M77" s="689"/>
    </row>
    <row r="78" spans="1:13" x14ac:dyDescent="0.35">
      <c r="A78" s="688" t="s">
        <v>290</v>
      </c>
      <c r="B78" s="689"/>
      <c r="C78" s="689"/>
      <c r="D78" s="689"/>
      <c r="E78" s="689"/>
      <c r="F78" s="689"/>
      <c r="G78" s="689"/>
      <c r="H78" s="689"/>
      <c r="I78" s="689"/>
      <c r="J78" s="689"/>
      <c r="K78" s="689"/>
      <c r="L78" s="689"/>
      <c r="M78" s="689"/>
    </row>
    <row r="79" spans="1:13" x14ac:dyDescent="0.35">
      <c r="A79" s="697" t="s">
        <v>291</v>
      </c>
      <c r="B79" s="698"/>
      <c r="C79" s="698"/>
      <c r="D79" s="698"/>
      <c r="E79" s="698"/>
      <c r="F79" s="698"/>
      <c r="G79" s="698"/>
      <c r="H79" s="698"/>
      <c r="I79" s="698"/>
      <c r="J79" s="698"/>
      <c r="K79" s="698"/>
      <c r="L79" s="698"/>
      <c r="M79" s="698"/>
    </row>
    <row r="80" spans="1:13" ht="28" customHeight="1" x14ac:dyDescent="0.35">
      <c r="A80" s="697" t="s">
        <v>292</v>
      </c>
      <c r="B80" s="698"/>
      <c r="C80" s="698"/>
      <c r="D80" s="698"/>
      <c r="E80" s="698"/>
      <c r="F80" s="698"/>
      <c r="G80" s="698"/>
      <c r="H80" s="698"/>
      <c r="I80" s="698"/>
      <c r="J80" s="698"/>
      <c r="K80" s="698"/>
      <c r="L80" s="698"/>
      <c r="M80" s="698"/>
    </row>
    <row r="81" spans="1:13" ht="15.5" x14ac:dyDescent="0.45">
      <c r="A81" s="694" t="s">
        <v>248</v>
      </c>
      <c r="B81" s="695"/>
      <c r="C81" s="695"/>
      <c r="D81" s="695"/>
      <c r="E81" s="695"/>
      <c r="F81" s="695"/>
      <c r="G81" s="695"/>
      <c r="H81" s="695"/>
      <c r="I81" s="695"/>
      <c r="J81" s="695"/>
      <c r="K81" s="695"/>
      <c r="L81" s="695"/>
      <c r="M81" s="695"/>
    </row>
    <row r="82" spans="1:13" x14ac:dyDescent="0.35">
      <c r="A82" s="696" t="s">
        <v>249</v>
      </c>
      <c r="B82" s="689"/>
      <c r="C82" s="689"/>
      <c r="D82" s="689"/>
      <c r="E82" s="689"/>
      <c r="F82" s="689"/>
      <c r="G82" s="689"/>
      <c r="H82" s="689"/>
      <c r="I82" s="689"/>
      <c r="J82" s="689"/>
      <c r="K82" s="689"/>
      <c r="L82" s="689"/>
      <c r="M82" s="689"/>
    </row>
    <row r="83" spans="1:13" x14ac:dyDescent="0.35">
      <c r="A83" s="688" t="s">
        <v>250</v>
      </c>
      <c r="B83" s="689"/>
      <c r="C83" s="689"/>
      <c r="D83" s="689"/>
      <c r="E83" s="689"/>
      <c r="F83" s="689"/>
      <c r="G83" s="689"/>
      <c r="H83" s="689"/>
      <c r="I83" s="689"/>
      <c r="J83" s="689"/>
      <c r="K83" s="689"/>
      <c r="L83" s="689"/>
      <c r="M83" s="689"/>
    </row>
    <row r="84" spans="1:13" x14ac:dyDescent="0.35">
      <c r="A84" s="688" t="s">
        <v>251</v>
      </c>
      <c r="B84" s="689"/>
      <c r="C84" s="689"/>
      <c r="D84" s="689"/>
      <c r="E84" s="689"/>
      <c r="F84" s="689"/>
      <c r="G84" s="689"/>
      <c r="H84" s="689"/>
      <c r="I84" s="689"/>
      <c r="J84" s="689"/>
      <c r="K84" s="689"/>
      <c r="L84" s="689"/>
      <c r="M84" s="689"/>
    </row>
    <row r="85" spans="1:13" x14ac:dyDescent="0.35">
      <c r="A85" s="688" t="s">
        <v>252</v>
      </c>
      <c r="B85" s="689"/>
      <c r="C85" s="689"/>
      <c r="D85" s="689"/>
      <c r="E85" s="689"/>
      <c r="F85" s="689"/>
      <c r="G85" s="689"/>
      <c r="H85" s="689"/>
      <c r="I85" s="689"/>
      <c r="J85" s="689"/>
      <c r="K85" s="689"/>
      <c r="L85" s="689"/>
      <c r="M85" s="689"/>
    </row>
    <row r="86" spans="1:13" x14ac:dyDescent="0.35">
      <c r="A86" s="688" t="s">
        <v>293</v>
      </c>
      <c r="B86" s="689"/>
      <c r="C86" s="689"/>
      <c r="D86" s="689"/>
      <c r="E86" s="689"/>
      <c r="F86" s="689"/>
      <c r="G86" s="689"/>
      <c r="H86" s="689"/>
      <c r="I86" s="689"/>
      <c r="J86" s="689"/>
      <c r="K86" s="689"/>
      <c r="L86" s="689"/>
      <c r="M86" s="689"/>
    </row>
    <row r="87" spans="1:13" x14ac:dyDescent="0.35">
      <c r="A87" s="688" t="s">
        <v>253</v>
      </c>
      <c r="B87" s="689"/>
      <c r="C87" s="689"/>
      <c r="D87" s="689"/>
      <c r="E87" s="689"/>
      <c r="F87" s="689"/>
      <c r="G87" s="689"/>
      <c r="H87" s="689"/>
      <c r="I87" s="689"/>
      <c r="J87" s="689"/>
      <c r="K87" s="689"/>
      <c r="L87" s="689"/>
      <c r="M87" s="689"/>
    </row>
    <row r="88" spans="1:13" x14ac:dyDescent="0.35">
      <c r="A88" s="688" t="s">
        <v>254</v>
      </c>
      <c r="B88" s="689"/>
      <c r="C88" s="689"/>
      <c r="D88" s="689"/>
      <c r="E88" s="689"/>
      <c r="F88" s="689"/>
      <c r="G88" s="689"/>
      <c r="H88" s="689"/>
      <c r="I88" s="689"/>
      <c r="J88" s="689"/>
      <c r="K88" s="689"/>
      <c r="L88" s="689"/>
      <c r="M88" s="689"/>
    </row>
    <row r="89" spans="1:13" x14ac:dyDescent="0.35">
      <c r="A89" s="688" t="s">
        <v>294</v>
      </c>
      <c r="B89" s="689"/>
      <c r="C89" s="689"/>
      <c r="D89" s="689"/>
      <c r="E89" s="689"/>
      <c r="F89" s="689"/>
      <c r="G89" s="689"/>
      <c r="H89" s="689"/>
      <c r="I89" s="689"/>
      <c r="J89" s="689"/>
      <c r="K89" s="689"/>
      <c r="L89" s="689"/>
      <c r="M89" s="689"/>
    </row>
    <row r="90" spans="1:13" ht="15" customHeight="1" x14ac:dyDescent="0.35">
      <c r="A90" s="691" t="s">
        <v>296</v>
      </c>
      <c r="B90" s="692"/>
      <c r="C90" s="692"/>
      <c r="D90" s="692"/>
      <c r="E90" s="692"/>
      <c r="F90" s="692"/>
      <c r="G90" s="692"/>
      <c r="H90" s="692"/>
      <c r="I90" s="692"/>
      <c r="J90" s="692"/>
      <c r="K90" s="692"/>
      <c r="L90" s="692"/>
      <c r="M90" s="692"/>
    </row>
    <row r="91" spans="1:13" ht="31" customHeight="1" x14ac:dyDescent="0.35">
      <c r="A91" s="690" t="s">
        <v>297</v>
      </c>
      <c r="B91" s="690"/>
      <c r="C91" s="690"/>
      <c r="D91" s="690"/>
      <c r="E91" s="690"/>
      <c r="F91" s="690"/>
      <c r="G91" s="690"/>
      <c r="H91" s="690"/>
      <c r="I91" s="690"/>
      <c r="J91" s="690"/>
      <c r="K91" s="690"/>
      <c r="L91" s="690"/>
      <c r="M91" s="690"/>
    </row>
    <row r="92" spans="1:13" x14ac:dyDescent="0.35">
      <c r="A92" s="691" t="s">
        <v>298</v>
      </c>
      <c r="B92" s="692"/>
      <c r="C92" s="692"/>
      <c r="D92" s="692"/>
      <c r="E92" s="692"/>
      <c r="F92" s="692"/>
      <c r="G92" s="692"/>
      <c r="H92" s="692"/>
      <c r="I92" s="692"/>
      <c r="J92" s="692"/>
      <c r="K92" s="692"/>
      <c r="L92" s="692"/>
      <c r="M92" s="692"/>
    </row>
    <row r="93" spans="1:13" x14ac:dyDescent="0.35">
      <c r="A93" s="693" t="s">
        <v>299</v>
      </c>
      <c r="B93" s="690"/>
      <c r="C93" s="690"/>
      <c r="D93" s="690"/>
      <c r="E93" s="690"/>
      <c r="F93" s="690"/>
      <c r="G93" s="690"/>
      <c r="H93" s="690"/>
      <c r="I93" s="690"/>
      <c r="J93" s="690"/>
      <c r="K93" s="690"/>
      <c r="L93" s="690"/>
      <c r="M93" s="690"/>
    </row>
    <row r="94" spans="1:13" x14ac:dyDescent="0.35">
      <c r="A94" s="688" t="s">
        <v>255</v>
      </c>
      <c r="B94" s="689"/>
      <c r="C94" s="689"/>
      <c r="D94" s="689"/>
      <c r="E94" s="689"/>
      <c r="F94" s="689"/>
      <c r="G94" s="689"/>
      <c r="H94" s="689"/>
      <c r="I94" s="689"/>
      <c r="J94" s="689"/>
      <c r="K94" s="689"/>
      <c r="L94" s="689"/>
      <c r="M94" s="689"/>
    </row>
    <row r="95" spans="1:13" x14ac:dyDescent="0.35">
      <c r="A95" s="688" t="s">
        <v>256</v>
      </c>
      <c r="B95" s="689"/>
      <c r="C95" s="689"/>
      <c r="D95" s="689"/>
      <c r="E95" s="689"/>
      <c r="F95" s="689"/>
      <c r="G95" s="689"/>
      <c r="H95" s="689"/>
      <c r="I95" s="689"/>
      <c r="J95" s="689"/>
      <c r="K95" s="689"/>
      <c r="L95" s="689"/>
      <c r="M95" s="689"/>
    </row>
    <row r="96" spans="1:13" x14ac:dyDescent="0.35">
      <c r="A96" s="688" t="s">
        <v>257</v>
      </c>
      <c r="B96" s="689"/>
      <c r="C96" s="689"/>
      <c r="D96" s="689"/>
      <c r="E96" s="689"/>
      <c r="F96" s="689"/>
      <c r="G96" s="689"/>
      <c r="H96" s="689"/>
      <c r="I96" s="689"/>
      <c r="J96" s="689"/>
      <c r="K96" s="689"/>
      <c r="L96" s="689"/>
      <c r="M96" s="689"/>
    </row>
    <row r="97" spans="1:13" x14ac:dyDescent="0.35">
      <c r="A97" s="688" t="s">
        <v>258</v>
      </c>
      <c r="B97" s="689"/>
      <c r="C97" s="689"/>
      <c r="D97" s="689"/>
      <c r="E97" s="689"/>
      <c r="F97" s="689"/>
      <c r="G97" s="689"/>
      <c r="H97" s="689"/>
      <c r="I97" s="689"/>
      <c r="J97" s="689"/>
      <c r="K97" s="689"/>
      <c r="L97" s="689"/>
      <c r="M97" s="689"/>
    </row>
    <row r="98" spans="1:13" x14ac:dyDescent="0.35">
      <c r="A98" s="688" t="s">
        <v>259</v>
      </c>
      <c r="B98" s="689"/>
      <c r="C98" s="689"/>
      <c r="D98" s="689"/>
      <c r="E98" s="689"/>
      <c r="F98" s="689"/>
      <c r="G98" s="689"/>
      <c r="H98" s="689"/>
      <c r="I98" s="689"/>
      <c r="J98" s="689"/>
      <c r="K98" s="689"/>
      <c r="L98" s="689"/>
      <c r="M98" s="689"/>
    </row>
    <row r="99" spans="1:13" x14ac:dyDescent="0.35">
      <c r="A99" s="688" t="s">
        <v>260</v>
      </c>
      <c r="B99" s="689"/>
      <c r="C99" s="689"/>
      <c r="D99" s="689"/>
      <c r="E99" s="689"/>
      <c r="F99" s="689"/>
      <c r="G99" s="689"/>
      <c r="H99" s="689"/>
      <c r="I99" s="689"/>
      <c r="J99" s="689"/>
      <c r="K99" s="689"/>
      <c r="L99" s="689"/>
      <c r="M99" s="689"/>
    </row>
  </sheetData>
  <sheetProtection algorithmName="SHA-512" hashValue="sCCDwnv4YvruEhnj23UWeN5v3zGyAOoGlSWgXUZryKsjE0aclBT/W+26N43eBNUsNpBAWH61qHiDsK3222kIiw==" saltValue="yaRQMzZVuh5UUDOlXSafZA==" spinCount="100000" sheet="1" objects="1" scenarios="1"/>
  <mergeCells count="99">
    <mergeCell ref="A2:B2"/>
    <mergeCell ref="C2:I2"/>
    <mergeCell ref="A1:B1"/>
    <mergeCell ref="C1:I1"/>
    <mergeCell ref="A4:B5"/>
    <mergeCell ref="C4:I5"/>
    <mergeCell ref="A12:B12"/>
    <mergeCell ref="A11:B11"/>
    <mergeCell ref="A3:B3"/>
    <mergeCell ref="C3:I3"/>
    <mergeCell ref="A6:B6"/>
    <mergeCell ref="A8:B8"/>
    <mergeCell ref="A9:B9"/>
    <mergeCell ref="A10:B10"/>
    <mergeCell ref="A14:M14"/>
    <mergeCell ref="A26:M26"/>
    <mergeCell ref="A27:M27"/>
    <mergeCell ref="A28:M28"/>
    <mergeCell ref="A29:M29"/>
    <mergeCell ref="A15:M16"/>
    <mergeCell ref="A22:M22"/>
    <mergeCell ref="A17:M17"/>
    <mergeCell ref="A25:M25"/>
    <mergeCell ref="A18:M18"/>
    <mergeCell ref="A19:M19"/>
    <mergeCell ref="A20:M20"/>
    <mergeCell ref="A23:M23"/>
    <mergeCell ref="A21:M21"/>
    <mergeCell ref="A24:M24"/>
    <mergeCell ref="A35:M35"/>
    <mergeCell ref="A36:M36"/>
    <mergeCell ref="A37:M37"/>
    <mergeCell ref="A38:M38"/>
    <mergeCell ref="A30:M30"/>
    <mergeCell ref="A31:M31"/>
    <mergeCell ref="A32:M32"/>
    <mergeCell ref="A33:M33"/>
    <mergeCell ref="A34:M34"/>
    <mergeCell ref="A39:M39"/>
    <mergeCell ref="A40:M40"/>
    <mergeCell ref="A41:M41"/>
    <mergeCell ref="A42:M42"/>
    <mergeCell ref="A43:M43"/>
    <mergeCell ref="A44:M44"/>
    <mergeCell ref="A47:M47"/>
    <mergeCell ref="A45:M45"/>
    <mergeCell ref="A46:M46"/>
    <mergeCell ref="A48:M48"/>
    <mergeCell ref="A49:M49"/>
    <mergeCell ref="A50:M50"/>
    <mergeCell ref="A51:M51"/>
    <mergeCell ref="A52:M52"/>
    <mergeCell ref="A53:M53"/>
    <mergeCell ref="A54:M54"/>
    <mergeCell ref="A55:M55"/>
    <mergeCell ref="A56:M56"/>
    <mergeCell ref="A57:M57"/>
    <mergeCell ref="A58:M58"/>
    <mergeCell ref="A61:M61"/>
    <mergeCell ref="A62:M62"/>
    <mergeCell ref="A63:M63"/>
    <mergeCell ref="A64:M64"/>
    <mergeCell ref="A65:M65"/>
    <mergeCell ref="A66:M66"/>
    <mergeCell ref="A67:M67"/>
    <mergeCell ref="A68:M68"/>
    <mergeCell ref="A69:M69"/>
    <mergeCell ref="A70:M70"/>
    <mergeCell ref="A77:M77"/>
    <mergeCell ref="A78:M78"/>
    <mergeCell ref="A79:M79"/>
    <mergeCell ref="A80:M80"/>
    <mergeCell ref="A71:M71"/>
    <mergeCell ref="A72:M72"/>
    <mergeCell ref="A73:M73"/>
    <mergeCell ref="A74:M74"/>
    <mergeCell ref="A75:M75"/>
    <mergeCell ref="A99:M99"/>
    <mergeCell ref="A91:M91"/>
    <mergeCell ref="A92:M92"/>
    <mergeCell ref="A93:M93"/>
    <mergeCell ref="A94:M94"/>
    <mergeCell ref="A95:M95"/>
    <mergeCell ref="A59:M59"/>
    <mergeCell ref="A60:M60"/>
    <mergeCell ref="A96:M96"/>
    <mergeCell ref="A97:M97"/>
    <mergeCell ref="A98:M98"/>
    <mergeCell ref="A86:M86"/>
    <mergeCell ref="A87:M87"/>
    <mergeCell ref="A88:M88"/>
    <mergeCell ref="A89:M89"/>
    <mergeCell ref="A90:M90"/>
    <mergeCell ref="A81:M81"/>
    <mergeCell ref="A82:M82"/>
    <mergeCell ref="A83:M83"/>
    <mergeCell ref="A84:M84"/>
    <mergeCell ref="A85:M85"/>
    <mergeCell ref="A76:M76"/>
  </mergeCells>
  <hyperlinks>
    <hyperlink ref="A75" r:id="rId1" xr:uid="{58D0DE83-884C-4FE8-825D-BC33B861C253}"/>
    <hyperlink ref="A59:M59" r:id="rId2" display="Participants Payment System (PPS( in the Rush Research Portal" xr:uid="{A0BA1ED3-3C51-4265-B742-873C64DF4128}"/>
    <hyperlink ref="A60:M60" r:id="rId3" display="PPS Exemption and Exception Request Form" xr:uid="{F9247FC0-F8CD-49F8-81B8-F2BD026CF112}"/>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F371-EDD5-41DA-84D2-1FC54B28574D}">
  <dimension ref="A1:BH121"/>
  <sheetViews>
    <sheetView topLeftCell="A53" zoomScale="115" zoomScaleNormal="115" workbookViewId="0">
      <selection activeCell="B60" sqref="B60:E60"/>
    </sheetView>
  </sheetViews>
  <sheetFormatPr defaultColWidth="9.1796875" defaultRowHeight="13" x14ac:dyDescent="0.3"/>
  <cols>
    <col min="1" max="1" width="5.453125" style="1" customWidth="1"/>
    <col min="2" max="2" width="28.453125" style="1" customWidth="1"/>
    <col min="3" max="3" width="7.54296875" style="1" customWidth="1"/>
    <col min="4" max="4" width="30.453125" style="1" customWidth="1"/>
    <col min="5" max="5" width="10.453125" style="1" customWidth="1"/>
    <col min="6" max="6" width="10.54296875" style="1" customWidth="1"/>
    <col min="7" max="7" width="9.81640625" style="1" customWidth="1"/>
    <col min="8" max="8" width="10" style="1" customWidth="1"/>
    <col min="9" max="9" width="10.54296875" style="1" customWidth="1"/>
    <col min="10" max="10" width="9.7265625" style="1" customWidth="1"/>
    <col min="11" max="11" width="11.81640625" style="1" customWidth="1"/>
    <col min="12" max="12" width="11.54296875" style="1" customWidth="1"/>
    <col min="13" max="13" width="9.81640625" style="1" customWidth="1"/>
    <col min="14" max="14" width="9.54296875" style="1" customWidth="1"/>
    <col min="15" max="15" width="10.54296875" style="1" customWidth="1"/>
    <col min="16" max="16" width="9.81640625" style="1" customWidth="1"/>
    <col min="17" max="17" width="12.26953125" style="1" customWidth="1"/>
    <col min="18" max="18" width="10.7265625" style="1" customWidth="1"/>
    <col min="19" max="19" width="9.81640625" style="1" customWidth="1"/>
    <col min="20" max="20" width="9.54296875" style="1" customWidth="1"/>
    <col min="21" max="21" width="10.54296875" style="1" customWidth="1"/>
    <col min="22" max="22" width="9.7265625" style="1" customWidth="1"/>
    <col min="23" max="23" width="12.1796875" style="1" customWidth="1"/>
    <col min="24" max="24" width="11.54296875" style="1" customWidth="1"/>
    <col min="25" max="25" width="9.81640625" style="1" customWidth="1"/>
    <col min="26" max="26" width="9.54296875" style="1" customWidth="1"/>
    <col min="27" max="27" width="9.81640625" style="1" customWidth="1"/>
    <col min="28" max="28" width="9" style="1" customWidth="1"/>
    <col min="29" max="29" width="12.26953125" style="1" customWidth="1"/>
    <col min="30" max="30" width="11.54296875" style="1" customWidth="1"/>
    <col min="31" max="31" width="9.81640625" style="1" customWidth="1"/>
    <col min="32" max="32" width="9" style="1" customWidth="1"/>
    <col min="33" max="33" width="10.26953125" style="1" customWidth="1"/>
    <col min="34" max="34" width="9" style="1" customWidth="1"/>
    <col min="35" max="35" width="12" style="1" customWidth="1"/>
    <col min="36" max="36" width="11.54296875" style="1" hidden="1" customWidth="1"/>
    <col min="37" max="37" width="9.81640625" style="1" hidden="1" customWidth="1"/>
    <col min="38" max="38" width="9.54296875" style="1" hidden="1" customWidth="1"/>
    <col min="39" max="39" width="9.81640625" style="1" hidden="1" customWidth="1"/>
    <col min="40" max="40" width="9" style="1" hidden="1" customWidth="1"/>
    <col min="41" max="41" width="12.26953125" style="1" hidden="1" customWidth="1"/>
    <col min="42" max="42" width="14.26953125" style="200" customWidth="1"/>
    <col min="43" max="43" width="12.1796875" style="201" customWidth="1"/>
    <col min="44" max="44" width="2.54296875" style="1" customWidth="1"/>
    <col min="45" max="45" width="13.54296875" style="1" customWidth="1"/>
    <col min="46" max="50" width="9" style="1" customWidth="1"/>
    <col min="51" max="16384" width="9.1796875" style="1"/>
  </cols>
  <sheetData>
    <row r="1" spans="1:53"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34"/>
      <c r="AQ1" s="33"/>
      <c r="AR1" s="17"/>
      <c r="AS1" s="17"/>
      <c r="AT1" s="17"/>
      <c r="AU1" s="17"/>
      <c r="AV1" s="17"/>
      <c r="AW1" s="17"/>
      <c r="AX1" s="17"/>
      <c r="AY1" s="17"/>
      <c r="AZ1" s="17"/>
      <c r="BA1" s="17"/>
    </row>
    <row r="2" spans="1:53" ht="21.75" customHeight="1" x14ac:dyDescent="0.35">
      <c r="A2" s="17"/>
      <c r="B2" s="718" t="s">
        <v>205</v>
      </c>
      <c r="C2" s="723"/>
      <c r="D2" s="720"/>
      <c r="E2" s="728"/>
      <c r="F2" s="728"/>
      <c r="G2" s="728"/>
      <c r="H2" s="728"/>
      <c r="I2" s="728"/>
      <c r="J2" s="729"/>
      <c r="L2" s="279" t="s">
        <v>156</v>
      </c>
      <c r="N2" s="218"/>
      <c r="O2" s="218"/>
      <c r="P2" s="218"/>
      <c r="Q2" s="218"/>
      <c r="R2" s="218"/>
      <c r="S2" s="17"/>
      <c r="T2" s="17"/>
      <c r="U2" s="17"/>
      <c r="V2" s="17"/>
      <c r="W2" s="17"/>
      <c r="X2" s="17"/>
      <c r="Y2" s="17"/>
      <c r="Z2" s="17"/>
      <c r="AA2" s="17"/>
      <c r="AB2" s="17"/>
      <c r="AC2" s="17"/>
      <c r="AD2" s="17"/>
      <c r="AE2" s="17"/>
      <c r="AF2" s="17"/>
      <c r="AG2" s="17"/>
      <c r="AH2" s="17"/>
      <c r="AI2" s="17"/>
      <c r="AJ2" s="17"/>
      <c r="AK2" s="17"/>
      <c r="AL2" s="17"/>
      <c r="AM2" s="17"/>
      <c r="AN2" s="17"/>
      <c r="AO2" s="17"/>
      <c r="AP2" s="34"/>
      <c r="AQ2" s="33"/>
      <c r="AR2" s="17"/>
      <c r="AS2" s="17"/>
      <c r="AT2" s="17"/>
      <c r="AU2" s="17"/>
      <c r="AV2" s="17"/>
      <c r="AW2" s="17"/>
      <c r="AX2" s="17"/>
      <c r="AY2" s="17"/>
      <c r="AZ2" s="17"/>
      <c r="BA2" s="17"/>
    </row>
    <row r="3" spans="1:53" ht="34.5" customHeight="1" x14ac:dyDescent="0.35">
      <c r="A3" s="17"/>
      <c r="B3" s="835" t="s">
        <v>158</v>
      </c>
      <c r="C3" s="836"/>
      <c r="D3" s="869" t="s">
        <v>426</v>
      </c>
      <c r="E3" s="870"/>
      <c r="F3" s="870"/>
      <c r="G3" s="870"/>
      <c r="H3" s="870"/>
      <c r="I3" s="870"/>
      <c r="J3" s="871"/>
      <c r="K3" s="17"/>
      <c r="L3" s="17"/>
      <c r="N3" s="218"/>
      <c r="O3" s="218"/>
      <c r="P3" s="218"/>
      <c r="Q3" s="218"/>
      <c r="S3" s="17"/>
      <c r="T3" s="17"/>
      <c r="U3" s="14"/>
      <c r="V3" s="14"/>
      <c r="W3" s="14"/>
      <c r="X3" s="14"/>
      <c r="Y3" s="17"/>
      <c r="Z3" s="17"/>
      <c r="AA3" s="17"/>
      <c r="AB3" s="15"/>
      <c r="AC3" s="15"/>
      <c r="AD3" s="15"/>
      <c r="AE3" s="17"/>
      <c r="AF3" s="17"/>
      <c r="AG3" s="17"/>
      <c r="AH3" s="15"/>
      <c r="AI3" s="15"/>
      <c r="AJ3" s="14"/>
      <c r="AK3" s="17"/>
      <c r="AL3" s="17"/>
      <c r="AM3" s="17"/>
      <c r="AN3" s="15"/>
      <c r="AO3" s="15"/>
      <c r="AP3" s="16"/>
      <c r="AQ3" s="354"/>
      <c r="AR3" s="17"/>
      <c r="AS3" s="17"/>
      <c r="AT3" s="17"/>
      <c r="AU3" s="17"/>
      <c r="AV3" s="17"/>
      <c r="AW3" s="17"/>
      <c r="AX3" s="17"/>
      <c r="AY3" s="17"/>
      <c r="AZ3" s="17"/>
      <c r="BA3" s="17"/>
    </row>
    <row r="4" spans="1:53" ht="16.5" customHeight="1" x14ac:dyDescent="0.35">
      <c r="A4" s="17"/>
      <c r="B4" s="718" t="s">
        <v>10</v>
      </c>
      <c r="C4" s="723"/>
      <c r="D4" s="374">
        <f>Instructions!C6</f>
        <v>0</v>
      </c>
      <c r="E4" s="288"/>
      <c r="G4" s="17"/>
      <c r="H4" s="17"/>
      <c r="I4" s="834" t="s">
        <v>11</v>
      </c>
      <c r="J4" s="834"/>
      <c r="K4" s="17"/>
      <c r="L4" s="17"/>
      <c r="M4" s="17"/>
      <c r="N4" s="17"/>
      <c r="O4" s="17"/>
      <c r="P4" s="18"/>
      <c r="Q4" s="18"/>
      <c r="R4" s="17"/>
      <c r="S4" s="17"/>
      <c r="T4" s="17"/>
      <c r="U4" s="17"/>
      <c r="V4" s="18"/>
      <c r="W4" s="18"/>
      <c r="X4" s="18"/>
      <c r="Y4" s="17"/>
      <c r="Z4" s="17"/>
      <c r="AA4" s="17"/>
      <c r="AB4" s="18"/>
      <c r="AC4" s="18"/>
      <c r="AD4" s="18"/>
      <c r="AE4" s="17"/>
      <c r="AF4" s="17"/>
      <c r="AG4" s="17"/>
      <c r="AH4" s="18"/>
      <c r="AI4" s="18"/>
      <c r="AJ4" s="18"/>
      <c r="AK4" s="17"/>
      <c r="AL4" s="17"/>
      <c r="AM4" s="17"/>
      <c r="AN4" s="18"/>
      <c r="AO4" s="18"/>
      <c r="AP4" s="19"/>
      <c r="AQ4" s="19"/>
      <c r="AR4" s="17"/>
      <c r="AS4" s="17"/>
      <c r="AT4" s="17"/>
      <c r="AU4" s="17"/>
      <c r="AV4" s="17"/>
      <c r="AW4" s="17"/>
      <c r="AX4" s="17"/>
      <c r="AY4" s="17"/>
      <c r="AZ4" s="17"/>
      <c r="BA4" s="17"/>
    </row>
    <row r="5" spans="1:53" ht="17.25" customHeight="1" x14ac:dyDescent="0.35">
      <c r="A5" s="17"/>
      <c r="B5" s="716" t="s">
        <v>12</v>
      </c>
      <c r="C5" s="717"/>
      <c r="D5" s="375">
        <f>Instructions!C8</f>
        <v>0</v>
      </c>
      <c r="E5" s="20"/>
      <c r="G5" s="17"/>
      <c r="H5" s="17"/>
      <c r="I5" s="826">
        <v>0</v>
      </c>
      <c r="J5" s="826"/>
      <c r="K5" s="17"/>
      <c r="L5" s="17"/>
      <c r="M5" s="17"/>
      <c r="N5" s="17"/>
      <c r="O5" s="17"/>
      <c r="P5" s="18"/>
      <c r="Q5" s="18"/>
      <c r="R5" s="18"/>
      <c r="S5" s="17"/>
      <c r="T5" s="17"/>
      <c r="U5" s="17"/>
      <c r="V5" s="18"/>
      <c r="W5" s="18"/>
      <c r="X5" s="18"/>
      <c r="Y5" s="17"/>
      <c r="Z5" s="17"/>
      <c r="AA5" s="17"/>
      <c r="AB5" s="18"/>
      <c r="AC5" s="18"/>
      <c r="AD5" s="18"/>
      <c r="AE5" s="17"/>
      <c r="AF5" s="17"/>
      <c r="AG5" s="17"/>
      <c r="AH5" s="18"/>
      <c r="AI5" s="18"/>
      <c r="AJ5" s="18"/>
      <c r="AK5" s="17"/>
      <c r="AL5" s="17"/>
      <c r="AM5" s="17"/>
      <c r="AN5" s="18"/>
      <c r="AO5" s="18"/>
      <c r="AP5" s="19"/>
      <c r="AQ5" s="19"/>
      <c r="AR5" s="17"/>
      <c r="AS5" s="17"/>
      <c r="AT5" s="17"/>
      <c r="AU5" s="17"/>
      <c r="AV5" s="17"/>
      <c r="AW5" s="17"/>
      <c r="AX5" s="17"/>
      <c r="AY5" s="17"/>
      <c r="AZ5" s="17"/>
      <c r="BA5" s="17"/>
    </row>
    <row r="6" spans="1:53" ht="16.5" customHeight="1" x14ac:dyDescent="0.35">
      <c r="A6" s="17"/>
      <c r="B6" s="716" t="s">
        <v>13</v>
      </c>
      <c r="C6" s="717"/>
      <c r="D6" s="375">
        <f>Instructions!C9</f>
        <v>0</v>
      </c>
      <c r="E6" s="20"/>
      <c r="G6" s="17"/>
      <c r="H6" s="17"/>
      <c r="I6" s="826"/>
      <c r="J6" s="826"/>
      <c r="K6" s="17"/>
      <c r="L6" s="17"/>
      <c r="M6" s="21"/>
      <c r="N6" s="17"/>
      <c r="O6" s="17"/>
      <c r="P6" s="18"/>
      <c r="Q6" s="18"/>
      <c r="R6" s="18"/>
      <c r="S6" s="17"/>
      <c r="T6" s="17"/>
      <c r="U6" s="17"/>
      <c r="V6" s="18"/>
      <c r="W6" s="18"/>
      <c r="X6" s="18"/>
      <c r="Y6" s="17"/>
      <c r="Z6" s="17"/>
      <c r="AA6" s="17"/>
      <c r="AB6" s="18"/>
      <c r="AC6" s="18"/>
      <c r="AD6" s="18"/>
      <c r="AE6" s="17"/>
      <c r="AF6" s="17"/>
      <c r="AG6" s="17"/>
      <c r="AH6" s="18"/>
      <c r="AI6" s="18"/>
      <c r="AJ6" s="18"/>
      <c r="AK6" s="17"/>
      <c r="AL6" s="17"/>
      <c r="AM6" s="17"/>
      <c r="AN6" s="18"/>
      <c r="AO6" s="18"/>
      <c r="AP6" s="19"/>
      <c r="AQ6" s="19"/>
      <c r="AR6" s="17"/>
      <c r="AS6" s="17"/>
      <c r="AT6" s="17"/>
      <c r="AU6" s="17"/>
      <c r="AV6" s="17"/>
      <c r="AW6" s="17"/>
      <c r="AX6" s="17"/>
      <c r="AY6" s="17"/>
      <c r="AZ6" s="17"/>
      <c r="BA6" s="17"/>
    </row>
    <row r="7" spans="1:53" ht="15.75" customHeight="1" x14ac:dyDescent="0.35">
      <c r="A7" s="17"/>
      <c r="B7" s="716" t="s">
        <v>14</v>
      </c>
      <c r="C7" s="717"/>
      <c r="D7" s="22">
        <f>IF(D6="",0,(ROUNDUP(((D6-D5)/366),0)))</f>
        <v>0</v>
      </c>
      <c r="E7" s="23"/>
      <c r="G7" s="17"/>
      <c r="H7" s="24"/>
      <c r="I7" s="24"/>
      <c r="J7" s="25"/>
      <c r="K7" s="17"/>
      <c r="L7" s="17"/>
      <c r="M7" s="17"/>
      <c r="N7" s="17"/>
      <c r="O7" s="17"/>
      <c r="P7" s="18"/>
      <c r="Q7" s="18"/>
      <c r="R7" s="18"/>
      <c r="S7" s="17"/>
      <c r="T7" s="17"/>
      <c r="U7" s="17"/>
      <c r="V7" s="18"/>
      <c r="W7" s="18"/>
      <c r="X7" s="18"/>
      <c r="Y7" s="17"/>
      <c r="Z7" s="17"/>
      <c r="AA7" s="17"/>
      <c r="AB7" s="18"/>
      <c r="AC7" s="18"/>
      <c r="AD7" s="18"/>
      <c r="AE7" s="17"/>
      <c r="AF7" s="17"/>
      <c r="AG7" s="17"/>
      <c r="AH7" s="18"/>
      <c r="AI7" s="18"/>
      <c r="AJ7" s="18"/>
      <c r="AK7" s="17"/>
      <c r="AL7" s="17"/>
      <c r="AM7" s="17"/>
      <c r="AN7" s="18"/>
      <c r="AO7" s="18"/>
      <c r="AP7" s="19"/>
      <c r="AQ7" s="19"/>
      <c r="AR7" s="17"/>
      <c r="AS7" s="17"/>
      <c r="AT7" s="17"/>
      <c r="AU7" s="17"/>
      <c r="AV7" s="17"/>
      <c r="AW7" s="17"/>
      <c r="AX7" s="17"/>
      <c r="AY7" s="17"/>
      <c r="AZ7" s="17"/>
      <c r="BA7" s="17"/>
    </row>
    <row r="8" spans="1:53" ht="15.75" customHeight="1" x14ac:dyDescent="0.35">
      <c r="A8" s="17"/>
      <c r="B8" s="827" t="s">
        <v>15</v>
      </c>
      <c r="C8" s="828"/>
      <c r="D8" s="376">
        <f>Instructions!C11</f>
        <v>0</v>
      </c>
      <c r="E8" s="26"/>
      <c r="G8" s="17"/>
      <c r="H8" s="24"/>
      <c r="I8" s="829" t="s">
        <v>16</v>
      </c>
      <c r="J8" s="830"/>
      <c r="K8" s="17"/>
      <c r="L8" s="280"/>
      <c r="M8" s="17"/>
      <c r="N8" s="17"/>
      <c r="O8" s="17"/>
      <c r="P8" s="18"/>
      <c r="Q8" s="18"/>
      <c r="R8" s="18"/>
      <c r="S8" s="17"/>
      <c r="T8" s="17"/>
      <c r="U8" s="17"/>
      <c r="V8" s="18"/>
      <c r="W8" s="18"/>
      <c r="X8" s="18"/>
      <c r="Y8" s="17"/>
      <c r="Z8" s="17"/>
      <c r="AA8" s="17"/>
      <c r="AB8" s="18"/>
      <c r="AC8" s="18"/>
      <c r="AD8" s="18"/>
      <c r="AE8" s="17"/>
      <c r="AF8" s="17"/>
      <c r="AG8" s="17"/>
      <c r="AH8" s="18"/>
      <c r="AI8" s="18"/>
      <c r="AJ8" s="18"/>
      <c r="AK8" s="17"/>
      <c r="AL8" s="17"/>
      <c r="AM8" s="17"/>
      <c r="AN8" s="18"/>
      <c r="AO8" s="18"/>
      <c r="AP8" s="19"/>
      <c r="AQ8" s="19"/>
      <c r="AR8" s="17"/>
      <c r="AS8" s="17"/>
      <c r="AT8" s="17"/>
      <c r="AU8" s="17"/>
      <c r="AV8" s="17"/>
      <c r="AW8" s="17"/>
      <c r="AX8" s="17"/>
      <c r="AY8" s="17"/>
      <c r="AZ8" s="17"/>
      <c r="BA8" s="17"/>
    </row>
    <row r="9" spans="1:53" ht="17.25" customHeight="1" x14ac:dyDescent="0.35">
      <c r="A9" s="17"/>
      <c r="B9" s="831" t="s">
        <v>17</v>
      </c>
      <c r="C9" s="831"/>
      <c r="D9" s="376" t="str">
        <f>Instructions!C12</f>
        <v>MTDC</v>
      </c>
      <c r="E9" s="27"/>
      <c r="F9" s="17"/>
      <c r="G9" s="17"/>
      <c r="H9" s="24"/>
      <c r="I9" s="832">
        <v>0.56999999999999995</v>
      </c>
      <c r="J9" s="833"/>
      <c r="K9" s="17"/>
      <c r="L9" s="280"/>
      <c r="M9" s="17"/>
      <c r="N9" s="17"/>
      <c r="O9" s="17"/>
      <c r="P9" s="18"/>
      <c r="Q9" s="18"/>
      <c r="R9" s="18"/>
      <c r="S9" s="17"/>
      <c r="T9" s="17"/>
      <c r="U9" s="17"/>
      <c r="V9" s="18"/>
      <c r="W9" s="18"/>
      <c r="X9" s="18"/>
      <c r="Y9" s="17"/>
      <c r="Z9" s="17"/>
      <c r="AA9" s="17"/>
      <c r="AB9" s="18"/>
      <c r="AC9" s="18"/>
      <c r="AD9" s="18"/>
      <c r="AE9" s="17"/>
      <c r="AF9" s="17"/>
      <c r="AG9" s="17"/>
      <c r="AH9" s="18"/>
      <c r="AI9" s="18"/>
      <c r="AJ9" s="18"/>
      <c r="AK9" s="17"/>
      <c r="AL9" s="17"/>
      <c r="AM9" s="17"/>
      <c r="AN9" s="18"/>
      <c r="AO9" s="18"/>
      <c r="AP9" s="19"/>
      <c r="AQ9" s="19"/>
      <c r="AR9" s="17"/>
      <c r="AS9" s="17"/>
      <c r="AT9" s="17"/>
      <c r="AU9" s="17"/>
      <c r="AV9" s="17"/>
      <c r="AW9" s="17"/>
      <c r="AX9" s="17"/>
      <c r="AY9" s="17"/>
      <c r="AZ9" s="17"/>
      <c r="BA9" s="17"/>
    </row>
    <row r="10" spans="1:53" ht="17.25" hidden="1" customHeight="1" x14ac:dyDescent="0.35">
      <c r="A10" s="17"/>
      <c r="B10" s="300"/>
      <c r="C10" s="300"/>
      <c r="D10" s="27" t="s">
        <v>33</v>
      </c>
      <c r="E10" s="27" t="s">
        <v>179</v>
      </c>
      <c r="H10" s="301"/>
      <c r="I10" s="302"/>
      <c r="J10" s="303"/>
      <c r="K10" s="17"/>
      <c r="L10" s="280"/>
      <c r="M10" s="17"/>
      <c r="N10" s="17"/>
      <c r="O10" s="17"/>
      <c r="P10" s="18"/>
      <c r="Q10" s="18"/>
      <c r="R10" s="18"/>
      <c r="S10" s="17"/>
      <c r="T10" s="17"/>
      <c r="U10" s="17"/>
      <c r="V10" s="18"/>
      <c r="W10" s="18"/>
      <c r="X10" s="18"/>
      <c r="Y10" s="17"/>
      <c r="Z10" s="17"/>
      <c r="AA10" s="17"/>
      <c r="AB10" s="18"/>
      <c r="AC10" s="18"/>
      <c r="AD10" s="18"/>
      <c r="AE10" s="17"/>
      <c r="AF10" s="17"/>
      <c r="AG10" s="17"/>
      <c r="AH10" s="18"/>
      <c r="AI10" s="18"/>
      <c r="AJ10" s="18"/>
      <c r="AK10" s="17"/>
      <c r="AL10" s="17"/>
      <c r="AM10" s="17"/>
      <c r="AN10" s="18"/>
      <c r="AO10" s="18"/>
      <c r="AP10" s="19"/>
      <c r="AQ10" s="19"/>
      <c r="AR10" s="17"/>
      <c r="AS10" s="17"/>
      <c r="AT10" s="17"/>
      <c r="AU10" s="17"/>
      <c r="AV10" s="17"/>
      <c r="AW10" s="17"/>
      <c r="AX10" s="17"/>
      <c r="AY10" s="17"/>
      <c r="AZ10" s="17"/>
      <c r="BA10" s="17"/>
    </row>
    <row r="11" spans="1:53" ht="17.25" hidden="1" customHeight="1" x14ac:dyDescent="0.35">
      <c r="A11" s="17"/>
      <c r="B11" s="300"/>
      <c r="C11" s="300"/>
      <c r="D11" s="27" t="s">
        <v>34</v>
      </c>
      <c r="E11" s="27" t="s">
        <v>180</v>
      </c>
      <c r="H11" s="301"/>
      <c r="I11" s="302"/>
      <c r="J11" s="303"/>
      <c r="K11" s="17"/>
      <c r="L11" s="280"/>
      <c r="M11" s="17"/>
      <c r="N11" s="17"/>
      <c r="O11" s="17"/>
      <c r="P11" s="18"/>
      <c r="Q11" s="18"/>
      <c r="R11" s="18"/>
      <c r="S11" s="17"/>
      <c r="T11" s="17"/>
      <c r="U11" s="17"/>
      <c r="V11" s="18"/>
      <c r="W11" s="18"/>
      <c r="X11" s="18"/>
      <c r="Y11" s="17"/>
      <c r="Z11" s="17"/>
      <c r="AA11" s="17"/>
      <c r="AB11" s="18"/>
      <c r="AC11" s="18"/>
      <c r="AD11" s="18"/>
      <c r="AE11" s="17"/>
      <c r="AF11" s="17"/>
      <c r="AG11" s="17"/>
      <c r="AH11" s="18"/>
      <c r="AI11" s="18"/>
      <c r="AJ11" s="18"/>
      <c r="AK11" s="17"/>
      <c r="AL11" s="17"/>
      <c r="AM11" s="17"/>
      <c r="AN11" s="18"/>
      <c r="AO11" s="18"/>
      <c r="AP11" s="19"/>
      <c r="AQ11" s="19"/>
      <c r="AR11" s="17"/>
      <c r="AS11" s="17"/>
      <c r="AT11" s="17"/>
      <c r="AU11" s="17"/>
      <c r="AV11" s="17"/>
      <c r="AW11" s="17"/>
      <c r="AX11" s="17"/>
      <c r="AY11" s="17"/>
      <c r="AZ11" s="17"/>
      <c r="BA11" s="17"/>
    </row>
    <row r="12" spans="1:53" ht="17.25" hidden="1" customHeight="1" x14ac:dyDescent="0.35">
      <c r="A12" s="17"/>
      <c r="B12" s="300"/>
      <c r="C12" s="300"/>
      <c r="D12" s="307" t="s">
        <v>181</v>
      </c>
      <c r="E12" s="27"/>
      <c r="H12" s="301"/>
      <c r="I12" s="302"/>
      <c r="J12" s="303"/>
      <c r="K12" s="17"/>
      <c r="L12" s="280"/>
      <c r="M12" s="17"/>
      <c r="N12" s="17"/>
      <c r="O12" s="17"/>
      <c r="P12" s="18"/>
      <c r="Q12" s="18"/>
      <c r="R12" s="18"/>
      <c r="S12" s="17"/>
      <c r="T12" s="17"/>
      <c r="U12" s="17"/>
      <c r="V12" s="18"/>
      <c r="W12" s="18"/>
      <c r="X12" s="18"/>
      <c r="Y12" s="17"/>
      <c r="Z12" s="17"/>
      <c r="AA12" s="17"/>
      <c r="AB12" s="18"/>
      <c r="AC12" s="18"/>
      <c r="AD12" s="18"/>
      <c r="AE12" s="17"/>
      <c r="AF12" s="17"/>
      <c r="AG12" s="17"/>
      <c r="AH12" s="18"/>
      <c r="AI12" s="18"/>
      <c r="AJ12" s="18"/>
      <c r="AK12" s="17"/>
      <c r="AL12" s="17"/>
      <c r="AM12" s="17"/>
      <c r="AN12" s="18"/>
      <c r="AO12" s="18"/>
      <c r="AP12" s="19"/>
      <c r="AQ12" s="19"/>
      <c r="AR12" s="17"/>
      <c r="AS12" s="17"/>
      <c r="AT12" s="17"/>
      <c r="AU12" s="17"/>
      <c r="AV12" s="17"/>
      <c r="AW12" s="17"/>
      <c r="AX12" s="17"/>
      <c r="AY12" s="17"/>
      <c r="AZ12" s="17"/>
      <c r="BA12" s="17"/>
    </row>
    <row r="13" spans="1:53" ht="17.25" hidden="1" customHeight="1" x14ac:dyDescent="0.35">
      <c r="A13" s="17"/>
      <c r="B13" s="300"/>
      <c r="C13" s="300"/>
      <c r="D13" s="307" t="s">
        <v>182</v>
      </c>
      <c r="E13" s="27"/>
      <c r="H13" s="301"/>
      <c r="I13" s="302"/>
      <c r="J13" s="303"/>
      <c r="K13" s="17"/>
      <c r="L13" s="280"/>
      <c r="M13" s="17"/>
      <c r="N13" s="17"/>
      <c r="O13" s="17"/>
      <c r="P13" s="18"/>
      <c r="Q13" s="18"/>
      <c r="R13" s="18"/>
      <c r="S13" s="17"/>
      <c r="T13" s="17"/>
      <c r="U13" s="17"/>
      <c r="V13" s="18"/>
      <c r="W13" s="18"/>
      <c r="X13" s="18"/>
      <c r="Y13" s="17"/>
      <c r="Z13" s="17"/>
      <c r="AA13" s="17"/>
      <c r="AB13" s="18"/>
      <c r="AC13" s="18"/>
      <c r="AD13" s="18"/>
      <c r="AE13" s="17"/>
      <c r="AF13" s="17"/>
      <c r="AG13" s="17"/>
      <c r="AH13" s="18"/>
      <c r="AI13" s="18"/>
      <c r="AJ13" s="18"/>
      <c r="AK13" s="17"/>
      <c r="AL13" s="17"/>
      <c r="AM13" s="17"/>
      <c r="AN13" s="18"/>
      <c r="AO13" s="18"/>
      <c r="AP13" s="19"/>
      <c r="AQ13" s="19"/>
      <c r="AR13" s="17"/>
      <c r="AS13" s="17"/>
      <c r="AT13" s="17"/>
      <c r="AU13" s="17"/>
      <c r="AV13" s="17"/>
      <c r="AW13" s="17"/>
      <c r="AX13" s="17"/>
      <c r="AY13" s="17"/>
      <c r="AZ13" s="17"/>
      <c r="BA13" s="17"/>
    </row>
    <row r="14" spans="1:53" ht="17.25" hidden="1" customHeight="1" x14ac:dyDescent="0.35">
      <c r="A14" s="17"/>
      <c r="B14" s="300"/>
      <c r="C14" s="300"/>
      <c r="D14" s="307" t="s">
        <v>183</v>
      </c>
      <c r="E14" s="27"/>
      <c r="H14" s="301"/>
      <c r="I14" s="302"/>
      <c r="J14" s="303"/>
      <c r="K14" s="17"/>
      <c r="L14" s="280"/>
      <c r="M14" s="17"/>
      <c r="N14" s="17"/>
      <c r="O14" s="17"/>
      <c r="P14" s="18"/>
      <c r="Q14" s="18"/>
      <c r="R14" s="18"/>
      <c r="S14" s="17"/>
      <c r="T14" s="17"/>
      <c r="U14" s="17"/>
      <c r="V14" s="18"/>
      <c r="W14" s="18"/>
      <c r="X14" s="18"/>
      <c r="Y14" s="17"/>
      <c r="Z14" s="17"/>
      <c r="AA14" s="17"/>
      <c r="AB14" s="18"/>
      <c r="AC14" s="18"/>
      <c r="AD14" s="18"/>
      <c r="AE14" s="17"/>
      <c r="AF14" s="17"/>
      <c r="AG14" s="17"/>
      <c r="AH14" s="18"/>
      <c r="AI14" s="18"/>
      <c r="AJ14" s="18"/>
      <c r="AK14" s="17"/>
      <c r="AL14" s="17"/>
      <c r="AM14" s="17"/>
      <c r="AN14" s="18"/>
      <c r="AO14" s="18"/>
      <c r="AP14" s="19"/>
      <c r="AQ14" s="19"/>
      <c r="AR14" s="17"/>
      <c r="AS14" s="17"/>
      <c r="AT14" s="17"/>
      <c r="AU14" s="17"/>
      <c r="AV14" s="17"/>
      <c r="AW14" s="17"/>
      <c r="AX14" s="17"/>
      <c r="AY14" s="17"/>
      <c r="AZ14" s="17"/>
      <c r="BA14" s="17"/>
    </row>
    <row r="15" spans="1:53" ht="17.25" hidden="1" customHeight="1" x14ac:dyDescent="0.35">
      <c r="A15" s="17"/>
      <c r="B15" s="300"/>
      <c r="C15" s="300"/>
      <c r="D15" s="307" t="s">
        <v>184</v>
      </c>
      <c r="E15" s="27"/>
      <c r="H15" s="301"/>
      <c r="I15" s="302"/>
      <c r="J15" s="303"/>
      <c r="K15" s="17"/>
      <c r="L15" s="280"/>
      <c r="M15" s="17"/>
      <c r="N15" s="17"/>
      <c r="O15" s="17"/>
      <c r="P15" s="18"/>
      <c r="Q15" s="18"/>
      <c r="R15" s="18"/>
      <c r="S15" s="17"/>
      <c r="T15" s="17"/>
      <c r="U15" s="17"/>
      <c r="V15" s="18"/>
      <c r="W15" s="18"/>
      <c r="X15" s="18"/>
      <c r="Y15" s="17"/>
      <c r="Z15" s="17"/>
      <c r="AA15" s="17"/>
      <c r="AB15" s="18"/>
      <c r="AC15" s="18"/>
      <c r="AD15" s="18"/>
      <c r="AE15" s="17"/>
      <c r="AF15" s="17"/>
      <c r="AG15" s="17"/>
      <c r="AH15" s="18"/>
      <c r="AI15" s="18"/>
      <c r="AJ15" s="18"/>
      <c r="AK15" s="17"/>
      <c r="AL15" s="17"/>
      <c r="AM15" s="17"/>
      <c r="AN15" s="18"/>
      <c r="AO15" s="18"/>
      <c r="AP15" s="19"/>
      <c r="AQ15" s="19"/>
      <c r="AR15" s="17"/>
      <c r="AS15" s="17"/>
      <c r="AT15" s="17"/>
      <c r="AU15" s="17"/>
      <c r="AV15" s="17"/>
      <c r="AW15" s="17"/>
      <c r="AX15" s="17"/>
      <c r="AY15" s="17"/>
      <c r="AZ15" s="17"/>
      <c r="BA15" s="17"/>
    </row>
    <row r="16" spans="1:53" ht="17.25" hidden="1" customHeight="1" x14ac:dyDescent="0.35">
      <c r="A16" s="17"/>
      <c r="B16" s="300"/>
      <c r="C16" s="300"/>
      <c r="D16" s="307" t="s">
        <v>185</v>
      </c>
      <c r="E16" s="27"/>
      <c r="H16" s="301"/>
      <c r="I16" s="302"/>
      <c r="J16" s="303"/>
      <c r="K16" s="17"/>
      <c r="L16" s="280"/>
      <c r="M16" s="17"/>
      <c r="N16" s="17"/>
      <c r="O16" s="17"/>
      <c r="P16" s="18"/>
      <c r="Q16" s="18"/>
      <c r="R16" s="18"/>
      <c r="S16" s="17"/>
      <c r="T16" s="17"/>
      <c r="U16" s="17"/>
      <c r="V16" s="18"/>
      <c r="W16" s="18"/>
      <c r="X16" s="18"/>
      <c r="Y16" s="17"/>
      <c r="Z16" s="17"/>
      <c r="AA16" s="17"/>
      <c r="AB16" s="18"/>
      <c r="AC16" s="18"/>
      <c r="AD16" s="18"/>
      <c r="AE16" s="17"/>
      <c r="AF16" s="17"/>
      <c r="AG16" s="17"/>
      <c r="AH16" s="18"/>
      <c r="AI16" s="18"/>
      <c r="AJ16" s="18"/>
      <c r="AK16" s="17"/>
      <c r="AL16" s="17"/>
      <c r="AM16" s="17"/>
      <c r="AN16" s="18"/>
      <c r="AO16" s="18"/>
      <c r="AP16" s="19"/>
      <c r="AQ16" s="19"/>
      <c r="AR16" s="17"/>
      <c r="AS16" s="17"/>
      <c r="AT16" s="17"/>
      <c r="AU16" s="17"/>
      <c r="AV16" s="17"/>
      <c r="AW16" s="17"/>
      <c r="AX16" s="17"/>
      <c r="AY16" s="17"/>
      <c r="AZ16" s="17"/>
      <c r="BA16" s="17"/>
    </row>
    <row r="17" spans="1:54" ht="17.25" hidden="1" customHeight="1" x14ac:dyDescent="0.35">
      <c r="A17" s="17"/>
      <c r="B17" s="300"/>
      <c r="C17" s="300"/>
      <c r="D17" s="308" t="s">
        <v>186</v>
      </c>
      <c r="E17" s="27"/>
      <c r="H17" s="301"/>
      <c r="I17" s="302"/>
      <c r="J17" s="303"/>
      <c r="K17" s="17"/>
      <c r="L17" s="280"/>
      <c r="M17" s="17"/>
      <c r="N17" s="17"/>
      <c r="O17" s="17"/>
      <c r="P17" s="18"/>
      <c r="Q17" s="18"/>
      <c r="R17" s="18"/>
      <c r="S17" s="17"/>
      <c r="T17" s="17"/>
      <c r="U17" s="17"/>
      <c r="V17" s="18"/>
      <c r="W17" s="18"/>
      <c r="X17" s="18"/>
      <c r="Y17" s="17"/>
      <c r="Z17" s="17"/>
      <c r="AA17" s="17"/>
      <c r="AB17" s="18"/>
      <c r="AC17" s="18"/>
      <c r="AD17" s="18"/>
      <c r="AE17" s="17"/>
      <c r="AF17" s="17"/>
      <c r="AG17" s="17"/>
      <c r="AH17" s="18"/>
      <c r="AI17" s="18"/>
      <c r="AJ17" s="18"/>
      <c r="AK17" s="17"/>
      <c r="AL17" s="17"/>
      <c r="AM17" s="17"/>
      <c r="AN17" s="18"/>
      <c r="AO17" s="18"/>
      <c r="AP17" s="19"/>
      <c r="AQ17" s="19"/>
      <c r="AR17" s="17"/>
      <c r="AS17" s="17"/>
      <c r="AT17" s="17"/>
      <c r="AU17" s="17"/>
      <c r="AV17" s="17"/>
      <c r="AW17" s="17"/>
      <c r="AX17" s="17"/>
      <c r="AY17" s="17"/>
      <c r="AZ17" s="17"/>
      <c r="BA17" s="17"/>
    </row>
    <row r="18" spans="1:54" ht="17.25" hidden="1" customHeight="1" x14ac:dyDescent="0.35">
      <c r="A18" s="17"/>
      <c r="B18" s="300"/>
      <c r="C18" s="300"/>
      <c r="D18" s="308" t="s">
        <v>187</v>
      </c>
      <c r="E18" s="27"/>
      <c r="H18" s="301"/>
      <c r="I18" s="302"/>
      <c r="J18" s="303"/>
      <c r="K18" s="17"/>
      <c r="L18" s="280"/>
      <c r="M18" s="17"/>
      <c r="N18" s="17"/>
      <c r="O18" s="17"/>
      <c r="P18" s="18"/>
      <c r="Q18" s="18"/>
      <c r="R18" s="18"/>
      <c r="S18" s="17"/>
      <c r="T18" s="17"/>
      <c r="U18" s="17"/>
      <c r="V18" s="18"/>
      <c r="W18" s="18"/>
      <c r="X18" s="18"/>
      <c r="Y18" s="17"/>
      <c r="Z18" s="17"/>
      <c r="AA18" s="17"/>
      <c r="AB18" s="18"/>
      <c r="AC18" s="18"/>
      <c r="AD18" s="18"/>
      <c r="AE18" s="17"/>
      <c r="AF18" s="17"/>
      <c r="AG18" s="17"/>
      <c r="AH18" s="18"/>
      <c r="AI18" s="18"/>
      <c r="AJ18" s="18"/>
      <c r="AK18" s="17"/>
      <c r="AL18" s="17"/>
      <c r="AM18" s="17"/>
      <c r="AN18" s="18"/>
      <c r="AO18" s="18"/>
      <c r="AP18" s="19"/>
      <c r="AQ18" s="19"/>
      <c r="AR18" s="17"/>
      <c r="AS18" s="17"/>
      <c r="AT18" s="17"/>
      <c r="AU18" s="17"/>
      <c r="AV18" s="17"/>
      <c r="AW18" s="17"/>
      <c r="AX18" s="17"/>
      <c r="AY18" s="17"/>
      <c r="AZ18" s="17"/>
      <c r="BA18" s="17"/>
    </row>
    <row r="19" spans="1:54" ht="13.75" customHeight="1" thickBot="1" x14ac:dyDescent="0.35">
      <c r="A19" s="17"/>
      <c r="B19" s="28"/>
      <c r="C19" s="29"/>
      <c r="D19" s="29"/>
      <c r="E19" s="30"/>
      <c r="F19" s="17"/>
      <c r="G19" s="17"/>
      <c r="H19" s="24"/>
      <c r="I19" s="24"/>
      <c r="J19" s="25"/>
      <c r="K19" s="17"/>
      <c r="L19" s="17"/>
      <c r="M19" s="17"/>
      <c r="N19" s="17"/>
      <c r="O19" s="17"/>
      <c r="P19" s="18"/>
      <c r="Q19" s="18"/>
      <c r="R19" s="18"/>
      <c r="S19" s="17"/>
      <c r="T19" s="17"/>
      <c r="U19" s="17"/>
      <c r="V19" s="18"/>
      <c r="W19" s="18"/>
      <c r="X19" s="18"/>
      <c r="Y19" s="17"/>
      <c r="Z19" s="17"/>
      <c r="AA19" s="17"/>
      <c r="AB19" s="18"/>
      <c r="AC19" s="18"/>
      <c r="AD19" s="18"/>
      <c r="AE19" s="17"/>
      <c r="AF19" s="17"/>
      <c r="AG19" s="17"/>
      <c r="AH19" s="18"/>
      <c r="AI19" s="18"/>
      <c r="AJ19" s="18"/>
      <c r="AK19" s="17"/>
      <c r="AL19" s="17"/>
      <c r="AM19" s="17"/>
      <c r="AN19" s="18"/>
      <c r="AO19" s="18"/>
      <c r="AP19" s="19"/>
      <c r="AQ19" s="19"/>
      <c r="AR19" s="17"/>
      <c r="AS19" s="31"/>
      <c r="AT19" s="17"/>
      <c r="AU19" s="17"/>
      <c r="AV19" s="17"/>
      <c r="AW19" s="17"/>
      <c r="AX19" s="17"/>
      <c r="AY19" s="17"/>
      <c r="AZ19" s="17"/>
      <c r="BA19" s="17"/>
    </row>
    <row r="20" spans="1:54" ht="12" hidden="1" customHeight="1" x14ac:dyDescent="0.3">
      <c r="A20" s="17"/>
      <c r="B20" s="17"/>
      <c r="C20" s="17"/>
      <c r="D20" s="17">
        <v>250000</v>
      </c>
      <c r="E20" s="32"/>
      <c r="F20" s="17"/>
      <c r="G20" s="17"/>
      <c r="H20" s="17"/>
      <c r="I20" s="17"/>
      <c r="J20" s="17"/>
      <c r="K20" s="33"/>
      <c r="L20" s="33"/>
      <c r="M20" s="17"/>
      <c r="N20" s="17"/>
      <c r="O20" s="17"/>
      <c r="P20" s="33"/>
      <c r="Q20" s="18" t="str">
        <f>IF($D$7&gt;1,"yes","no")</f>
        <v>no</v>
      </c>
      <c r="R20" s="18"/>
      <c r="S20" s="17"/>
      <c r="T20" s="17"/>
      <c r="U20" s="17"/>
      <c r="V20" s="33"/>
      <c r="W20" s="18" t="str">
        <f>IF($D$7&gt;2,"yes","no")</f>
        <v>no</v>
      </c>
      <c r="X20" s="18"/>
      <c r="Y20" s="17"/>
      <c r="Z20" s="17"/>
      <c r="AA20" s="17"/>
      <c r="AB20" s="33"/>
      <c r="AC20" s="18" t="str">
        <f>IF($D$7&gt;3,"yes","no")</f>
        <v>no</v>
      </c>
      <c r="AD20" s="18"/>
      <c r="AE20" s="17"/>
      <c r="AF20" s="17"/>
      <c r="AG20" s="17"/>
      <c r="AH20" s="33"/>
      <c r="AI20" s="18" t="str">
        <f>IF($D$7&gt;4,"yes","no")</f>
        <v>no</v>
      </c>
      <c r="AJ20" s="18"/>
      <c r="AK20" s="17"/>
      <c r="AL20" s="17"/>
      <c r="AM20" s="17"/>
      <c r="AN20" s="33"/>
      <c r="AO20" s="18" t="str">
        <f>IF($D$7&gt;3,"yes","no")</f>
        <v>no</v>
      </c>
      <c r="AP20" s="34"/>
      <c r="AQ20" s="33"/>
      <c r="AR20" s="17"/>
      <c r="AS20" s="17"/>
      <c r="AT20" s="17"/>
      <c r="AU20" s="17"/>
      <c r="AV20" s="17"/>
      <c r="AW20" s="17"/>
      <c r="AX20" s="17"/>
      <c r="AY20" s="17"/>
      <c r="AZ20" s="17"/>
      <c r="BA20" s="17"/>
    </row>
    <row r="21" spans="1:54" ht="20.25" customHeight="1" thickBot="1" x14ac:dyDescent="0.5">
      <c r="A21" s="818" t="s">
        <v>18</v>
      </c>
      <c r="B21" s="35" t="s">
        <v>19</v>
      </c>
      <c r="C21" s="36"/>
      <c r="D21" s="36"/>
      <c r="E21" s="37"/>
      <c r="F21" s="821" t="s">
        <v>20</v>
      </c>
      <c r="G21" s="822"/>
      <c r="H21" s="38">
        <f>D5</f>
        <v>0</v>
      </c>
      <c r="I21" s="38">
        <f>H21+364</f>
        <v>364</v>
      </c>
      <c r="J21" s="3"/>
      <c r="K21" s="4"/>
      <c r="L21" s="821" t="str">
        <f>IF($D$7&gt;1,"YEAR 2", "")</f>
        <v/>
      </c>
      <c r="M21" s="822"/>
      <c r="N21" s="38" t="str">
        <f>IF(Q$20="yes",(EDATE(H21,12)),"")</f>
        <v/>
      </c>
      <c r="O21" s="38" t="str">
        <f>IF(Q$20="yes",(EDATE(I21,12)),"")</f>
        <v/>
      </c>
      <c r="P21" s="2"/>
      <c r="Q21" s="5"/>
      <c r="R21" s="821" t="str">
        <f>IF($D$7&gt;2,"YEAR 3", "")</f>
        <v/>
      </c>
      <c r="S21" s="822"/>
      <c r="T21" s="38" t="str">
        <f>IF(W$20="yes",(EDATE(N21,12)),"")</f>
        <v/>
      </c>
      <c r="U21" s="38" t="str">
        <f>IF(W$20="yes",(EDATE(O21,12)),"")</f>
        <v/>
      </c>
      <c r="V21" s="2"/>
      <c r="W21" s="5"/>
      <c r="X21" s="763" t="str">
        <f>IF($D$7&gt;3,"YEAR 4", "")</f>
        <v/>
      </c>
      <c r="Y21" s="764"/>
      <c r="Z21" s="38" t="str">
        <f>IF(AC$20="yes",(EDATE(T21,12)),"")</f>
        <v/>
      </c>
      <c r="AA21" s="38" t="str">
        <f>IF(AC$20="yes",(EDATE(U21,12)),"")</f>
        <v/>
      </c>
      <c r="AB21" s="2"/>
      <c r="AC21" s="5"/>
      <c r="AD21" s="763" t="str">
        <f>IF($D$7&gt;4,"YEAR 5", "")</f>
        <v/>
      </c>
      <c r="AE21" s="764"/>
      <c r="AF21" s="38" t="str">
        <f>IF(AI$20="yes",(EDATE(Z21,12)),"")</f>
        <v/>
      </c>
      <c r="AG21" s="38" t="str">
        <f>IF(AI$20="yes",(EDATE(AA21,12)),"")</f>
        <v/>
      </c>
      <c r="AH21" s="2"/>
      <c r="AI21" s="5"/>
      <c r="AJ21" s="763" t="str">
        <f>IF($D$7&gt;3,"YEAR 6", "")</f>
        <v/>
      </c>
      <c r="AK21" s="764"/>
      <c r="AL21" s="38" t="str">
        <f>IF(AO$20="yes",(EDATE(AF21,12)),"")</f>
        <v/>
      </c>
      <c r="AM21" s="38" t="str">
        <f>IF(AO$20="yes",(EDATE(AG21,12)),"")</f>
        <v/>
      </c>
      <c r="AN21" s="2"/>
      <c r="AO21" s="5"/>
      <c r="AP21" s="39"/>
      <c r="AQ21" s="6" t="s">
        <v>21</v>
      </c>
      <c r="AR21" s="77"/>
      <c r="AS21" s="77"/>
      <c r="AT21" s="77"/>
      <c r="AU21" s="77"/>
      <c r="AV21" s="77"/>
      <c r="AW21" s="77"/>
      <c r="AX21" s="31"/>
      <c r="AY21" s="77"/>
      <c r="AZ21" s="17"/>
      <c r="BA21" s="17"/>
      <c r="BB21" s="17"/>
    </row>
    <row r="22" spans="1:54" ht="40.4" customHeight="1" x14ac:dyDescent="0.3">
      <c r="A22" s="819"/>
      <c r="B22" s="40" t="s">
        <v>22</v>
      </c>
      <c r="C22" s="41" t="s">
        <v>23</v>
      </c>
      <c r="D22" s="42" t="s">
        <v>24</v>
      </c>
      <c r="E22" s="43" t="s">
        <v>25</v>
      </c>
      <c r="F22" s="44" t="s">
        <v>26</v>
      </c>
      <c r="G22" s="45" t="s">
        <v>27</v>
      </c>
      <c r="H22" s="45" t="s">
        <v>28</v>
      </c>
      <c r="I22" s="7" t="s">
        <v>29</v>
      </c>
      <c r="J22" s="7" t="s">
        <v>30</v>
      </c>
      <c r="K22" s="46" t="s">
        <v>31</v>
      </c>
      <c r="L22" s="44" t="s">
        <v>26</v>
      </c>
      <c r="M22" s="45" t="s">
        <v>27</v>
      </c>
      <c r="N22" s="45" t="s">
        <v>28</v>
      </c>
      <c r="O22" s="7" t="s">
        <v>29</v>
      </c>
      <c r="P22" s="7" t="s">
        <v>30</v>
      </c>
      <c r="Q22" s="46" t="s">
        <v>31</v>
      </c>
      <c r="R22" s="44" t="s">
        <v>26</v>
      </c>
      <c r="S22" s="45" t="s">
        <v>27</v>
      </c>
      <c r="T22" s="45" t="s">
        <v>28</v>
      </c>
      <c r="U22" s="7" t="s">
        <v>29</v>
      </c>
      <c r="V22" s="7" t="s">
        <v>30</v>
      </c>
      <c r="W22" s="46" t="s">
        <v>31</v>
      </c>
      <c r="X22" s="44" t="s">
        <v>26</v>
      </c>
      <c r="Y22" s="45" t="s">
        <v>27</v>
      </c>
      <c r="Z22" s="45" t="s">
        <v>28</v>
      </c>
      <c r="AA22" s="7" t="s">
        <v>29</v>
      </c>
      <c r="AB22" s="7" t="s">
        <v>30</v>
      </c>
      <c r="AC22" s="46" t="s">
        <v>31</v>
      </c>
      <c r="AD22" s="44" t="s">
        <v>26</v>
      </c>
      <c r="AE22" s="45" t="s">
        <v>27</v>
      </c>
      <c r="AF22" s="45" t="s">
        <v>28</v>
      </c>
      <c r="AG22" s="7" t="s">
        <v>29</v>
      </c>
      <c r="AH22" s="7" t="s">
        <v>30</v>
      </c>
      <c r="AI22" s="46" t="s">
        <v>31</v>
      </c>
      <c r="AJ22" s="44" t="s">
        <v>26</v>
      </c>
      <c r="AK22" s="45" t="s">
        <v>27</v>
      </c>
      <c r="AL22" s="45" t="s">
        <v>28</v>
      </c>
      <c r="AM22" s="7" t="s">
        <v>29</v>
      </c>
      <c r="AN22" s="7" t="s">
        <v>30</v>
      </c>
      <c r="AO22" s="46" t="s">
        <v>31</v>
      </c>
      <c r="AP22" s="47" t="s">
        <v>32</v>
      </c>
      <c r="AQ22" s="8"/>
      <c r="AR22" s="77"/>
      <c r="AS22" s="31"/>
      <c r="AT22" s="48"/>
      <c r="AU22" s="77"/>
      <c r="AV22" s="77"/>
      <c r="AW22" s="77"/>
      <c r="AX22" s="77"/>
      <c r="AY22" s="77"/>
      <c r="AZ22" s="17"/>
      <c r="BA22" s="17"/>
      <c r="BB22" s="17"/>
    </row>
    <row r="23" spans="1:54" ht="14.5" x14ac:dyDescent="0.35">
      <c r="A23" s="819"/>
      <c r="B23" s="219"/>
      <c r="C23" s="304"/>
      <c r="D23" s="255"/>
      <c r="E23" s="221"/>
      <c r="F23" s="231"/>
      <c r="G23" s="49"/>
      <c r="H23" s="346">
        <f>G23*12</f>
        <v>0</v>
      </c>
      <c r="I23" s="347">
        <f>ROUND(F23*G23,0)</f>
        <v>0</v>
      </c>
      <c r="J23" s="347">
        <f t="shared" ref="J23:J39" si="0">ROUND(I23*J$112,0)</f>
        <v>0</v>
      </c>
      <c r="K23" s="229">
        <f>ROUND(J23+I23,0)</f>
        <v>0</v>
      </c>
      <c r="L23" s="235">
        <f t="shared" ref="L23:L42" si="1">ROUND(IF($E23="y",$F23*(1+I$5),$F23),0)</f>
        <v>0</v>
      </c>
      <c r="M23" s="232">
        <v>0</v>
      </c>
      <c r="N23" s="346">
        <f>M23*12</f>
        <v>0</v>
      </c>
      <c r="O23" s="347">
        <f>ROUND(L23*M23,0)</f>
        <v>0</v>
      </c>
      <c r="P23" s="347">
        <f t="shared" ref="P23:P39" si="2">ROUND(O23*P$112,0)</f>
        <v>0</v>
      </c>
      <c r="Q23" s="229">
        <f>ROUND(P23+O23,0)</f>
        <v>0</v>
      </c>
      <c r="R23" s="235">
        <f t="shared" ref="R23:R42" si="3">ROUND(IF($E23="y",$L23*(1+$I$5),$L23),0)</f>
        <v>0</v>
      </c>
      <c r="S23" s="232">
        <v>0</v>
      </c>
      <c r="T23" s="202">
        <f>S23*12</f>
        <v>0</v>
      </c>
      <c r="U23" s="203">
        <f>ROUND(R23*S23,0)</f>
        <v>0</v>
      </c>
      <c r="V23" s="233">
        <f t="shared" ref="V23:V39" si="4">ROUND(U23*V$112,0)</f>
        <v>0</v>
      </c>
      <c r="W23" s="204">
        <f>ROUND(V23+U23,0)</f>
        <v>0</v>
      </c>
      <c r="X23" s="235">
        <f t="shared" ref="X23:X42" si="5">ROUND(IF($E23="y",$R23*(1+$I$5),$R23),0)</f>
        <v>0</v>
      </c>
      <c r="Y23" s="232">
        <v>0</v>
      </c>
      <c r="Z23" s="202">
        <f>Y23*12</f>
        <v>0</v>
      </c>
      <c r="AA23" s="203">
        <f>ROUND(X23*Y23,0)</f>
        <v>0</v>
      </c>
      <c r="AB23" s="233">
        <f t="shared" ref="AB23:AB39" si="6">ROUND(AA23*AB$112,0)</f>
        <v>0</v>
      </c>
      <c r="AC23" s="204">
        <f>ROUND(AB23+AA23,0)</f>
        <v>0</v>
      </c>
      <c r="AD23" s="235">
        <f t="shared" ref="AD23:AD42" si="7">ROUND(IF($E23="y",$X23*(1+$I$5),$X23),0)</f>
        <v>0</v>
      </c>
      <c r="AE23" s="232">
        <v>0</v>
      </c>
      <c r="AF23" s="205">
        <f>AE23*12</f>
        <v>0</v>
      </c>
      <c r="AG23" s="230">
        <f>ROUND(AD23*AE23,0)</f>
        <v>0</v>
      </c>
      <c r="AH23" s="234">
        <f t="shared" ref="AH23:AH39" si="8">ROUND(AG23*AH$112,0)</f>
        <v>0</v>
      </c>
      <c r="AI23" s="208">
        <f t="shared" ref="AI23:AI42" si="9">ROUND(AH23+AG23,0)</f>
        <v>0</v>
      </c>
      <c r="AJ23" s="235">
        <f t="shared" ref="AJ23:AJ39" si="10">ROUND(IF($E23="y",$AD23*(1+$I$5),$R23),0)</f>
        <v>0</v>
      </c>
      <c r="AK23" s="232">
        <v>0</v>
      </c>
      <c r="AL23" s="202">
        <f>AK23*12</f>
        <v>0</v>
      </c>
      <c r="AM23" s="203">
        <f>ROUND(AJ23*AK23,0)</f>
        <v>0</v>
      </c>
      <c r="AN23" s="233">
        <f t="shared" ref="AN23:AN39" si="11">ROUND(AM23*AN$112,0)</f>
        <v>0</v>
      </c>
      <c r="AO23" s="204">
        <f>ROUND(AN23+AM23,0)</f>
        <v>0</v>
      </c>
      <c r="AP23" s="206">
        <f>AI23+AC23+W23+Q23+K23+AO23</f>
        <v>0</v>
      </c>
      <c r="AQ23" s="355"/>
      <c r="AR23" s="77"/>
      <c r="AS23" s="77"/>
      <c r="AT23" s="77"/>
      <c r="AU23" s="77"/>
      <c r="AV23" s="77"/>
      <c r="AW23" s="77"/>
      <c r="AX23" s="77"/>
      <c r="AY23" s="77"/>
      <c r="AZ23" s="17"/>
      <c r="BA23" s="17"/>
      <c r="BB23" s="17"/>
    </row>
    <row r="24" spans="1:54" ht="14.5" x14ac:dyDescent="0.35">
      <c r="A24" s="819"/>
      <c r="B24" s="219"/>
      <c r="C24" s="304"/>
      <c r="D24" s="255"/>
      <c r="E24" s="221"/>
      <c r="F24" s="231"/>
      <c r="G24" s="232"/>
      <c r="H24" s="346">
        <f t="shared" ref="H24:H35" si="12">G24*12</f>
        <v>0</v>
      </c>
      <c r="I24" s="347">
        <f>ROUND(F24*G24,0)</f>
        <v>0</v>
      </c>
      <c r="J24" s="347">
        <f t="shared" si="0"/>
        <v>0</v>
      </c>
      <c r="K24" s="229">
        <f t="shared" ref="K24:K42" si="13">ROUND(J24+I24,0)</f>
        <v>0</v>
      </c>
      <c r="L24" s="235">
        <f t="shared" si="1"/>
        <v>0</v>
      </c>
      <c r="M24" s="49">
        <f>IF($Q$20="yes",G24,0)</f>
        <v>0</v>
      </c>
      <c r="N24" s="346">
        <f t="shared" ref="N24:N35" si="14">M24*12</f>
        <v>0</v>
      </c>
      <c r="O24" s="347">
        <f t="shared" ref="O24:O42" si="15">ROUND(L24*M24,0)</f>
        <v>0</v>
      </c>
      <c r="P24" s="347">
        <f t="shared" si="2"/>
        <v>0</v>
      </c>
      <c r="Q24" s="229">
        <f t="shared" ref="Q24:Q42" si="16">ROUND(P24+O24,0)</f>
        <v>0</v>
      </c>
      <c r="R24" s="235">
        <f t="shared" si="3"/>
        <v>0</v>
      </c>
      <c r="S24" s="232">
        <f t="shared" ref="S24:S41" si="17">IF($Q$20="yes",M24,0)</f>
        <v>0</v>
      </c>
      <c r="T24" s="202">
        <f t="shared" ref="T24:T35" si="18">S24*12</f>
        <v>0</v>
      </c>
      <c r="U24" s="203">
        <f t="shared" ref="U24:U42" si="19">ROUND(R24*S24,0)</f>
        <v>0</v>
      </c>
      <c r="V24" s="233">
        <f t="shared" si="4"/>
        <v>0</v>
      </c>
      <c r="W24" s="204">
        <f t="shared" ref="W24:W42" si="20">ROUND(V24+U24,0)</f>
        <v>0</v>
      </c>
      <c r="X24" s="235">
        <f t="shared" si="5"/>
        <v>0</v>
      </c>
      <c r="Y24" s="232">
        <f t="shared" ref="Y24:Y41" si="21">IF($Q$20="yes",S24,0)</f>
        <v>0</v>
      </c>
      <c r="Z24" s="202">
        <f t="shared" ref="Z24:Z35" si="22">Y24*12</f>
        <v>0</v>
      </c>
      <c r="AA24" s="203">
        <f t="shared" ref="AA24:AA42" si="23">ROUND(X24*Y24,0)</f>
        <v>0</v>
      </c>
      <c r="AB24" s="233">
        <f t="shared" si="6"/>
        <v>0</v>
      </c>
      <c r="AC24" s="204">
        <f t="shared" ref="AC24:AC42" si="24">ROUND(AB24+AA24,0)</f>
        <v>0</v>
      </c>
      <c r="AD24" s="235">
        <f t="shared" si="7"/>
        <v>0</v>
      </c>
      <c r="AE24" s="232">
        <f t="shared" ref="AE24:AE41" si="25">IF($Q$20="yes",Y24,0)</f>
        <v>0</v>
      </c>
      <c r="AF24" s="205">
        <f t="shared" ref="AF24:AF35" si="26">AE24*12</f>
        <v>0</v>
      </c>
      <c r="AG24" s="230">
        <f t="shared" ref="AG24:AG42" si="27">ROUND(AD24*AE24,0)</f>
        <v>0</v>
      </c>
      <c r="AH24" s="234">
        <f t="shared" si="8"/>
        <v>0</v>
      </c>
      <c r="AI24" s="208">
        <f t="shared" si="9"/>
        <v>0</v>
      </c>
      <c r="AJ24" s="235">
        <f t="shared" si="10"/>
        <v>0</v>
      </c>
      <c r="AK24" s="232">
        <f t="shared" ref="AK24:AK41" si="28">IF($Q$20="yes",AE24,0)</f>
        <v>0</v>
      </c>
      <c r="AL24" s="202">
        <f t="shared" ref="AL24:AL35" si="29">AK24*12</f>
        <v>0</v>
      </c>
      <c r="AM24" s="203">
        <f t="shared" ref="AM24:AM42" si="30">ROUND(AJ24*AK24,0)</f>
        <v>0</v>
      </c>
      <c r="AN24" s="233">
        <f t="shared" si="11"/>
        <v>0</v>
      </c>
      <c r="AO24" s="204">
        <f t="shared" ref="AO24:AO42" si="31">ROUND(AN24+AM24,0)</f>
        <v>0</v>
      </c>
      <c r="AP24" s="206">
        <f t="shared" ref="AP24:AP41" si="32">AI24+AC24+W24+Q24+K24+AO24</f>
        <v>0</v>
      </c>
      <c r="AQ24" s="355"/>
      <c r="AR24" s="77"/>
      <c r="AS24" s="77"/>
      <c r="AT24" s="77"/>
      <c r="AU24" s="77"/>
      <c r="AV24" s="77"/>
      <c r="AW24" s="77"/>
      <c r="AX24" s="77"/>
      <c r="AY24" s="77"/>
      <c r="AZ24" s="17"/>
      <c r="BA24" s="17"/>
      <c r="BB24" s="17"/>
    </row>
    <row r="25" spans="1:54" ht="14.5" x14ac:dyDescent="0.35">
      <c r="A25" s="819"/>
      <c r="B25" s="222"/>
      <c r="C25" s="305"/>
      <c r="D25" s="220"/>
      <c r="E25" s="221"/>
      <c r="F25" s="231"/>
      <c r="G25" s="232"/>
      <c r="H25" s="346">
        <f t="shared" si="12"/>
        <v>0</v>
      </c>
      <c r="I25" s="347">
        <f t="shared" ref="I25:I42" si="33">ROUND(F25*G25,0)</f>
        <v>0</v>
      </c>
      <c r="J25" s="347">
        <f t="shared" si="0"/>
        <v>0</v>
      </c>
      <c r="K25" s="229">
        <f t="shared" si="13"/>
        <v>0</v>
      </c>
      <c r="L25" s="235">
        <f t="shared" si="1"/>
        <v>0</v>
      </c>
      <c r="M25" s="232">
        <f t="shared" ref="M25:M42" si="34">IF($Q$20="yes",G25,0)</f>
        <v>0</v>
      </c>
      <c r="N25" s="346">
        <f t="shared" si="14"/>
        <v>0</v>
      </c>
      <c r="O25" s="347">
        <f t="shared" si="15"/>
        <v>0</v>
      </c>
      <c r="P25" s="347">
        <f t="shared" si="2"/>
        <v>0</v>
      </c>
      <c r="Q25" s="229">
        <f t="shared" si="16"/>
        <v>0</v>
      </c>
      <c r="R25" s="235">
        <f t="shared" si="3"/>
        <v>0</v>
      </c>
      <c r="S25" s="232">
        <f t="shared" si="17"/>
        <v>0</v>
      </c>
      <c r="T25" s="202">
        <f t="shared" si="18"/>
        <v>0</v>
      </c>
      <c r="U25" s="203">
        <f t="shared" si="19"/>
        <v>0</v>
      </c>
      <c r="V25" s="233">
        <f t="shared" si="4"/>
        <v>0</v>
      </c>
      <c r="W25" s="204">
        <f t="shared" si="20"/>
        <v>0</v>
      </c>
      <c r="X25" s="235">
        <f t="shared" si="5"/>
        <v>0</v>
      </c>
      <c r="Y25" s="232">
        <f t="shared" si="21"/>
        <v>0</v>
      </c>
      <c r="Z25" s="202">
        <f t="shared" si="22"/>
        <v>0</v>
      </c>
      <c r="AA25" s="203">
        <f t="shared" si="23"/>
        <v>0</v>
      </c>
      <c r="AB25" s="233">
        <f t="shared" si="6"/>
        <v>0</v>
      </c>
      <c r="AC25" s="204">
        <f t="shared" si="24"/>
        <v>0</v>
      </c>
      <c r="AD25" s="235">
        <f t="shared" si="7"/>
        <v>0</v>
      </c>
      <c r="AE25" s="232">
        <f t="shared" si="25"/>
        <v>0</v>
      </c>
      <c r="AF25" s="205">
        <f t="shared" si="26"/>
        <v>0</v>
      </c>
      <c r="AG25" s="230">
        <f t="shared" si="27"/>
        <v>0</v>
      </c>
      <c r="AH25" s="234">
        <f t="shared" si="8"/>
        <v>0</v>
      </c>
      <c r="AI25" s="208">
        <f t="shared" si="9"/>
        <v>0</v>
      </c>
      <c r="AJ25" s="235">
        <f t="shared" si="10"/>
        <v>0</v>
      </c>
      <c r="AK25" s="232">
        <f t="shared" si="28"/>
        <v>0</v>
      </c>
      <c r="AL25" s="202">
        <f t="shared" si="29"/>
        <v>0</v>
      </c>
      <c r="AM25" s="203">
        <f t="shared" si="30"/>
        <v>0</v>
      </c>
      <c r="AN25" s="233">
        <f t="shared" si="11"/>
        <v>0</v>
      </c>
      <c r="AO25" s="204">
        <f t="shared" si="31"/>
        <v>0</v>
      </c>
      <c r="AP25" s="206">
        <f t="shared" si="32"/>
        <v>0</v>
      </c>
      <c r="AQ25" s="355"/>
      <c r="AR25" s="77"/>
      <c r="AS25" s="77"/>
      <c r="AT25" s="77"/>
      <c r="AU25" s="77"/>
      <c r="AV25" s="77"/>
      <c r="AW25" s="77"/>
      <c r="AX25" s="77"/>
      <c r="AY25" s="77"/>
      <c r="AZ25" s="17"/>
      <c r="BA25" s="17"/>
      <c r="BB25" s="17"/>
    </row>
    <row r="26" spans="1:54" ht="14.5" x14ac:dyDescent="0.35">
      <c r="A26" s="819"/>
      <c r="B26" s="222"/>
      <c r="C26" s="305"/>
      <c r="D26" s="220"/>
      <c r="E26" s="221"/>
      <c r="F26" s="231"/>
      <c r="G26" s="232"/>
      <c r="H26" s="346">
        <f t="shared" si="12"/>
        <v>0</v>
      </c>
      <c r="I26" s="347">
        <f t="shared" si="33"/>
        <v>0</v>
      </c>
      <c r="J26" s="347">
        <f t="shared" si="0"/>
        <v>0</v>
      </c>
      <c r="K26" s="229">
        <f t="shared" si="13"/>
        <v>0</v>
      </c>
      <c r="L26" s="235">
        <f t="shared" si="1"/>
        <v>0</v>
      </c>
      <c r="M26" s="232">
        <f t="shared" si="34"/>
        <v>0</v>
      </c>
      <c r="N26" s="346">
        <f t="shared" si="14"/>
        <v>0</v>
      </c>
      <c r="O26" s="347">
        <f t="shared" si="15"/>
        <v>0</v>
      </c>
      <c r="P26" s="347">
        <f t="shared" si="2"/>
        <v>0</v>
      </c>
      <c r="Q26" s="229">
        <f t="shared" si="16"/>
        <v>0</v>
      </c>
      <c r="R26" s="235">
        <f t="shared" si="3"/>
        <v>0</v>
      </c>
      <c r="S26" s="232">
        <f t="shared" si="17"/>
        <v>0</v>
      </c>
      <c r="T26" s="202">
        <f t="shared" si="18"/>
        <v>0</v>
      </c>
      <c r="U26" s="203">
        <f t="shared" si="19"/>
        <v>0</v>
      </c>
      <c r="V26" s="233">
        <f t="shared" si="4"/>
        <v>0</v>
      </c>
      <c r="W26" s="204">
        <f t="shared" si="20"/>
        <v>0</v>
      </c>
      <c r="X26" s="235">
        <f t="shared" si="5"/>
        <v>0</v>
      </c>
      <c r="Y26" s="232">
        <f t="shared" si="21"/>
        <v>0</v>
      </c>
      <c r="Z26" s="202">
        <f t="shared" si="22"/>
        <v>0</v>
      </c>
      <c r="AA26" s="203">
        <f t="shared" si="23"/>
        <v>0</v>
      </c>
      <c r="AB26" s="233">
        <f t="shared" si="6"/>
        <v>0</v>
      </c>
      <c r="AC26" s="204">
        <f t="shared" si="24"/>
        <v>0</v>
      </c>
      <c r="AD26" s="235">
        <f t="shared" si="7"/>
        <v>0</v>
      </c>
      <c r="AE26" s="232">
        <f t="shared" si="25"/>
        <v>0</v>
      </c>
      <c r="AF26" s="205">
        <f t="shared" si="26"/>
        <v>0</v>
      </c>
      <c r="AG26" s="230">
        <f t="shared" si="27"/>
        <v>0</v>
      </c>
      <c r="AH26" s="234">
        <f t="shared" si="8"/>
        <v>0</v>
      </c>
      <c r="AI26" s="208">
        <f t="shared" si="9"/>
        <v>0</v>
      </c>
      <c r="AJ26" s="235">
        <f t="shared" si="10"/>
        <v>0</v>
      </c>
      <c r="AK26" s="232">
        <f t="shared" si="28"/>
        <v>0</v>
      </c>
      <c r="AL26" s="202">
        <f t="shared" si="29"/>
        <v>0</v>
      </c>
      <c r="AM26" s="203">
        <f t="shared" si="30"/>
        <v>0</v>
      </c>
      <c r="AN26" s="233">
        <f t="shared" si="11"/>
        <v>0</v>
      </c>
      <c r="AO26" s="204">
        <f t="shared" si="31"/>
        <v>0</v>
      </c>
      <c r="AP26" s="206">
        <f t="shared" si="32"/>
        <v>0</v>
      </c>
      <c r="AQ26" s="355"/>
      <c r="AR26" s="77"/>
      <c r="AS26" s="77"/>
      <c r="AT26" s="77"/>
      <c r="AU26" s="77"/>
      <c r="AV26" s="77"/>
      <c r="AW26" s="77"/>
      <c r="AX26" s="77"/>
      <c r="AY26" s="77"/>
      <c r="AZ26" s="17"/>
      <c r="BA26" s="17"/>
      <c r="BB26" s="17"/>
    </row>
    <row r="27" spans="1:54" ht="14.5" x14ac:dyDescent="0.35">
      <c r="A27" s="819"/>
      <c r="B27" s="222"/>
      <c r="C27" s="305"/>
      <c r="D27" s="220"/>
      <c r="E27" s="221"/>
      <c r="F27" s="231"/>
      <c r="G27" s="232"/>
      <c r="H27" s="346">
        <f t="shared" si="12"/>
        <v>0</v>
      </c>
      <c r="I27" s="347">
        <f t="shared" si="33"/>
        <v>0</v>
      </c>
      <c r="J27" s="347">
        <f t="shared" si="0"/>
        <v>0</v>
      </c>
      <c r="K27" s="229">
        <f t="shared" si="13"/>
        <v>0</v>
      </c>
      <c r="L27" s="235">
        <f t="shared" si="1"/>
        <v>0</v>
      </c>
      <c r="M27" s="232">
        <f t="shared" si="34"/>
        <v>0</v>
      </c>
      <c r="N27" s="346">
        <f t="shared" si="14"/>
        <v>0</v>
      </c>
      <c r="O27" s="347">
        <f t="shared" si="15"/>
        <v>0</v>
      </c>
      <c r="P27" s="347">
        <f t="shared" si="2"/>
        <v>0</v>
      </c>
      <c r="Q27" s="229">
        <f t="shared" si="16"/>
        <v>0</v>
      </c>
      <c r="R27" s="235">
        <f t="shared" si="3"/>
        <v>0</v>
      </c>
      <c r="S27" s="232">
        <f t="shared" si="17"/>
        <v>0</v>
      </c>
      <c r="T27" s="202">
        <f t="shared" si="18"/>
        <v>0</v>
      </c>
      <c r="U27" s="203">
        <f t="shared" si="19"/>
        <v>0</v>
      </c>
      <c r="V27" s="233">
        <f t="shared" si="4"/>
        <v>0</v>
      </c>
      <c r="W27" s="204">
        <f t="shared" si="20"/>
        <v>0</v>
      </c>
      <c r="X27" s="235">
        <f t="shared" si="5"/>
        <v>0</v>
      </c>
      <c r="Y27" s="232">
        <f t="shared" si="21"/>
        <v>0</v>
      </c>
      <c r="Z27" s="202">
        <f t="shared" si="22"/>
        <v>0</v>
      </c>
      <c r="AA27" s="203">
        <f t="shared" si="23"/>
        <v>0</v>
      </c>
      <c r="AB27" s="233">
        <f t="shared" si="6"/>
        <v>0</v>
      </c>
      <c r="AC27" s="204">
        <f t="shared" si="24"/>
        <v>0</v>
      </c>
      <c r="AD27" s="235">
        <f t="shared" si="7"/>
        <v>0</v>
      </c>
      <c r="AE27" s="232">
        <f t="shared" si="25"/>
        <v>0</v>
      </c>
      <c r="AF27" s="202">
        <f t="shared" si="26"/>
        <v>0</v>
      </c>
      <c r="AG27" s="50">
        <f t="shared" si="27"/>
        <v>0</v>
      </c>
      <c r="AH27" s="234">
        <f t="shared" si="8"/>
        <v>0</v>
      </c>
      <c r="AI27" s="208">
        <f t="shared" si="9"/>
        <v>0</v>
      </c>
      <c r="AJ27" s="235">
        <f t="shared" si="10"/>
        <v>0</v>
      </c>
      <c r="AK27" s="232">
        <f t="shared" si="28"/>
        <v>0</v>
      </c>
      <c r="AL27" s="202">
        <f t="shared" si="29"/>
        <v>0</v>
      </c>
      <c r="AM27" s="203">
        <f t="shared" si="30"/>
        <v>0</v>
      </c>
      <c r="AN27" s="233">
        <f t="shared" si="11"/>
        <v>0</v>
      </c>
      <c r="AO27" s="204">
        <f t="shared" si="31"/>
        <v>0</v>
      </c>
      <c r="AP27" s="206">
        <f t="shared" si="32"/>
        <v>0</v>
      </c>
      <c r="AQ27" s="355"/>
      <c r="AR27" s="77"/>
      <c r="AS27" s="77"/>
      <c r="AT27" s="77"/>
      <c r="AU27" s="77"/>
      <c r="AV27" s="77"/>
      <c r="AW27" s="77"/>
      <c r="AX27" s="77"/>
      <c r="AY27" s="77"/>
      <c r="AZ27" s="17"/>
      <c r="BA27" s="17"/>
      <c r="BB27" s="17"/>
    </row>
    <row r="28" spans="1:54" ht="14.5" x14ac:dyDescent="0.35">
      <c r="A28" s="819"/>
      <c r="B28" s="222"/>
      <c r="C28" s="305"/>
      <c r="D28" s="220"/>
      <c r="E28" s="221"/>
      <c r="F28" s="231"/>
      <c r="G28" s="232"/>
      <c r="H28" s="346">
        <f t="shared" si="12"/>
        <v>0</v>
      </c>
      <c r="I28" s="347">
        <f t="shared" si="33"/>
        <v>0</v>
      </c>
      <c r="J28" s="347">
        <f t="shared" si="0"/>
        <v>0</v>
      </c>
      <c r="K28" s="229">
        <f t="shared" si="13"/>
        <v>0</v>
      </c>
      <c r="L28" s="235">
        <f t="shared" si="1"/>
        <v>0</v>
      </c>
      <c r="M28" s="232">
        <f t="shared" si="34"/>
        <v>0</v>
      </c>
      <c r="N28" s="346">
        <f t="shared" si="14"/>
        <v>0</v>
      </c>
      <c r="O28" s="347">
        <f t="shared" si="15"/>
        <v>0</v>
      </c>
      <c r="P28" s="347">
        <f t="shared" si="2"/>
        <v>0</v>
      </c>
      <c r="Q28" s="229">
        <f t="shared" si="16"/>
        <v>0</v>
      </c>
      <c r="R28" s="235">
        <f t="shared" si="3"/>
        <v>0</v>
      </c>
      <c r="S28" s="232">
        <f t="shared" si="17"/>
        <v>0</v>
      </c>
      <c r="T28" s="202">
        <f t="shared" si="18"/>
        <v>0</v>
      </c>
      <c r="U28" s="203">
        <f t="shared" si="19"/>
        <v>0</v>
      </c>
      <c r="V28" s="233">
        <f t="shared" si="4"/>
        <v>0</v>
      </c>
      <c r="W28" s="204">
        <f t="shared" si="20"/>
        <v>0</v>
      </c>
      <c r="X28" s="235">
        <f t="shared" si="5"/>
        <v>0</v>
      </c>
      <c r="Y28" s="232">
        <f t="shared" si="21"/>
        <v>0</v>
      </c>
      <c r="Z28" s="202">
        <f t="shared" si="22"/>
        <v>0</v>
      </c>
      <c r="AA28" s="203">
        <f t="shared" si="23"/>
        <v>0</v>
      </c>
      <c r="AB28" s="233">
        <f t="shared" si="6"/>
        <v>0</v>
      </c>
      <c r="AC28" s="204">
        <f t="shared" si="24"/>
        <v>0</v>
      </c>
      <c r="AD28" s="235">
        <f t="shared" si="7"/>
        <v>0</v>
      </c>
      <c r="AE28" s="232">
        <f t="shared" si="25"/>
        <v>0</v>
      </c>
      <c r="AF28" s="202">
        <f t="shared" si="26"/>
        <v>0</v>
      </c>
      <c r="AG28" s="50">
        <f t="shared" si="27"/>
        <v>0</v>
      </c>
      <c r="AH28" s="234">
        <f t="shared" si="8"/>
        <v>0</v>
      </c>
      <c r="AI28" s="208">
        <f t="shared" si="9"/>
        <v>0</v>
      </c>
      <c r="AJ28" s="235">
        <f t="shared" si="10"/>
        <v>0</v>
      </c>
      <c r="AK28" s="232">
        <f t="shared" si="28"/>
        <v>0</v>
      </c>
      <c r="AL28" s="202">
        <f t="shared" si="29"/>
        <v>0</v>
      </c>
      <c r="AM28" s="203">
        <f t="shared" si="30"/>
        <v>0</v>
      </c>
      <c r="AN28" s="233">
        <f t="shared" si="11"/>
        <v>0</v>
      </c>
      <c r="AO28" s="204">
        <f t="shared" si="31"/>
        <v>0</v>
      </c>
      <c r="AP28" s="206">
        <f t="shared" si="32"/>
        <v>0</v>
      </c>
      <c r="AQ28" s="355"/>
      <c r="AR28" s="77"/>
      <c r="AS28" s="77"/>
      <c r="AT28" s="77"/>
      <c r="AU28" s="77"/>
      <c r="AV28" s="77"/>
      <c r="AW28" s="77"/>
      <c r="AX28" s="77"/>
      <c r="AY28" s="77"/>
      <c r="AZ28" s="17"/>
      <c r="BA28" s="17"/>
      <c r="BB28" s="17"/>
    </row>
    <row r="29" spans="1:54" ht="14.5" x14ac:dyDescent="0.35">
      <c r="A29" s="819"/>
      <c r="B29" s="222"/>
      <c r="C29" s="305"/>
      <c r="D29" s="220"/>
      <c r="E29" s="221"/>
      <c r="F29" s="231"/>
      <c r="G29" s="232"/>
      <c r="H29" s="346">
        <f t="shared" si="12"/>
        <v>0</v>
      </c>
      <c r="I29" s="347">
        <f t="shared" si="33"/>
        <v>0</v>
      </c>
      <c r="J29" s="347">
        <f t="shared" si="0"/>
        <v>0</v>
      </c>
      <c r="K29" s="229">
        <f t="shared" si="13"/>
        <v>0</v>
      </c>
      <c r="L29" s="235">
        <f t="shared" si="1"/>
        <v>0</v>
      </c>
      <c r="M29" s="232">
        <f t="shared" si="34"/>
        <v>0</v>
      </c>
      <c r="N29" s="346">
        <f t="shared" si="14"/>
        <v>0</v>
      </c>
      <c r="O29" s="347">
        <f t="shared" si="15"/>
        <v>0</v>
      </c>
      <c r="P29" s="347">
        <f t="shared" si="2"/>
        <v>0</v>
      </c>
      <c r="Q29" s="229">
        <f t="shared" si="16"/>
        <v>0</v>
      </c>
      <c r="R29" s="235">
        <f t="shared" si="3"/>
        <v>0</v>
      </c>
      <c r="S29" s="232">
        <f t="shared" si="17"/>
        <v>0</v>
      </c>
      <c r="T29" s="202">
        <f t="shared" si="18"/>
        <v>0</v>
      </c>
      <c r="U29" s="203">
        <f t="shared" si="19"/>
        <v>0</v>
      </c>
      <c r="V29" s="233">
        <f t="shared" si="4"/>
        <v>0</v>
      </c>
      <c r="W29" s="204">
        <f t="shared" si="20"/>
        <v>0</v>
      </c>
      <c r="X29" s="235">
        <f t="shared" si="5"/>
        <v>0</v>
      </c>
      <c r="Y29" s="232">
        <f t="shared" si="21"/>
        <v>0</v>
      </c>
      <c r="Z29" s="202">
        <f t="shared" si="22"/>
        <v>0</v>
      </c>
      <c r="AA29" s="203">
        <f t="shared" si="23"/>
        <v>0</v>
      </c>
      <c r="AB29" s="233">
        <f t="shared" si="6"/>
        <v>0</v>
      </c>
      <c r="AC29" s="204">
        <f t="shared" si="24"/>
        <v>0</v>
      </c>
      <c r="AD29" s="235">
        <f t="shared" si="7"/>
        <v>0</v>
      </c>
      <c r="AE29" s="232">
        <f t="shared" si="25"/>
        <v>0</v>
      </c>
      <c r="AF29" s="202">
        <f t="shared" si="26"/>
        <v>0</v>
      </c>
      <c r="AG29" s="50">
        <f t="shared" si="27"/>
        <v>0</v>
      </c>
      <c r="AH29" s="234">
        <f t="shared" si="8"/>
        <v>0</v>
      </c>
      <c r="AI29" s="208">
        <f t="shared" si="9"/>
        <v>0</v>
      </c>
      <c r="AJ29" s="235">
        <f t="shared" si="10"/>
        <v>0</v>
      </c>
      <c r="AK29" s="232">
        <f t="shared" si="28"/>
        <v>0</v>
      </c>
      <c r="AL29" s="202">
        <f t="shared" si="29"/>
        <v>0</v>
      </c>
      <c r="AM29" s="203">
        <f t="shared" si="30"/>
        <v>0</v>
      </c>
      <c r="AN29" s="233">
        <f t="shared" si="11"/>
        <v>0</v>
      </c>
      <c r="AO29" s="204">
        <f t="shared" si="31"/>
        <v>0</v>
      </c>
      <c r="AP29" s="206">
        <f t="shared" si="32"/>
        <v>0</v>
      </c>
      <c r="AQ29" s="355"/>
      <c r="AR29" s="77"/>
      <c r="AS29" s="77"/>
      <c r="AT29" s="77"/>
      <c r="AU29" s="77"/>
      <c r="AV29" s="77"/>
      <c r="AW29" s="77"/>
      <c r="AX29" s="77"/>
      <c r="AY29" s="77"/>
      <c r="AZ29" s="17"/>
      <c r="BA29" s="17"/>
      <c r="BB29" s="17"/>
    </row>
    <row r="30" spans="1:54" ht="14.5" x14ac:dyDescent="0.35">
      <c r="A30" s="819"/>
      <c r="B30" s="222"/>
      <c r="C30" s="305"/>
      <c r="D30" s="220"/>
      <c r="E30" s="221"/>
      <c r="F30" s="231"/>
      <c r="G30" s="232"/>
      <c r="H30" s="346">
        <f t="shared" si="12"/>
        <v>0</v>
      </c>
      <c r="I30" s="347">
        <f t="shared" si="33"/>
        <v>0</v>
      </c>
      <c r="J30" s="347">
        <f t="shared" si="0"/>
        <v>0</v>
      </c>
      <c r="K30" s="229">
        <f t="shared" si="13"/>
        <v>0</v>
      </c>
      <c r="L30" s="235">
        <f t="shared" si="1"/>
        <v>0</v>
      </c>
      <c r="M30" s="232">
        <f t="shared" si="34"/>
        <v>0</v>
      </c>
      <c r="N30" s="346">
        <f t="shared" si="14"/>
        <v>0</v>
      </c>
      <c r="O30" s="347">
        <f t="shared" si="15"/>
        <v>0</v>
      </c>
      <c r="P30" s="347">
        <f t="shared" si="2"/>
        <v>0</v>
      </c>
      <c r="Q30" s="229">
        <f t="shared" si="16"/>
        <v>0</v>
      </c>
      <c r="R30" s="235">
        <f t="shared" si="3"/>
        <v>0</v>
      </c>
      <c r="S30" s="232">
        <f t="shared" si="17"/>
        <v>0</v>
      </c>
      <c r="T30" s="202">
        <f t="shared" si="18"/>
        <v>0</v>
      </c>
      <c r="U30" s="203">
        <f t="shared" si="19"/>
        <v>0</v>
      </c>
      <c r="V30" s="233">
        <f t="shared" si="4"/>
        <v>0</v>
      </c>
      <c r="W30" s="204">
        <f t="shared" si="20"/>
        <v>0</v>
      </c>
      <c r="X30" s="235">
        <f t="shared" si="5"/>
        <v>0</v>
      </c>
      <c r="Y30" s="232">
        <f t="shared" si="21"/>
        <v>0</v>
      </c>
      <c r="Z30" s="202">
        <f t="shared" si="22"/>
        <v>0</v>
      </c>
      <c r="AA30" s="203">
        <f t="shared" si="23"/>
        <v>0</v>
      </c>
      <c r="AB30" s="233">
        <f t="shared" si="6"/>
        <v>0</v>
      </c>
      <c r="AC30" s="204">
        <f t="shared" si="24"/>
        <v>0</v>
      </c>
      <c r="AD30" s="235">
        <f t="shared" si="7"/>
        <v>0</v>
      </c>
      <c r="AE30" s="232">
        <f t="shared" si="25"/>
        <v>0</v>
      </c>
      <c r="AF30" s="202">
        <f t="shared" si="26"/>
        <v>0</v>
      </c>
      <c r="AG30" s="50">
        <f t="shared" si="27"/>
        <v>0</v>
      </c>
      <c r="AH30" s="234">
        <f t="shared" si="8"/>
        <v>0</v>
      </c>
      <c r="AI30" s="208">
        <f t="shared" si="9"/>
        <v>0</v>
      </c>
      <c r="AJ30" s="235">
        <f t="shared" si="10"/>
        <v>0</v>
      </c>
      <c r="AK30" s="232">
        <f t="shared" si="28"/>
        <v>0</v>
      </c>
      <c r="AL30" s="202">
        <f t="shared" si="29"/>
        <v>0</v>
      </c>
      <c r="AM30" s="203">
        <f t="shared" si="30"/>
        <v>0</v>
      </c>
      <c r="AN30" s="233">
        <f t="shared" si="11"/>
        <v>0</v>
      </c>
      <c r="AO30" s="204">
        <f t="shared" si="31"/>
        <v>0</v>
      </c>
      <c r="AP30" s="206">
        <f t="shared" si="32"/>
        <v>0</v>
      </c>
      <c r="AQ30" s="355"/>
      <c r="AR30" s="77"/>
      <c r="AS30" s="77"/>
      <c r="AT30" s="77"/>
      <c r="AU30" s="77"/>
      <c r="AV30" s="77"/>
      <c r="AW30" s="77"/>
      <c r="AX30" s="77"/>
      <c r="AY30" s="77"/>
      <c r="AZ30" s="17"/>
      <c r="BA30" s="17"/>
      <c r="BB30" s="17"/>
    </row>
    <row r="31" spans="1:54" ht="14.5" x14ac:dyDescent="0.35">
      <c r="A31" s="819"/>
      <c r="B31" s="222"/>
      <c r="C31" s="305"/>
      <c r="D31" s="220"/>
      <c r="E31" s="221"/>
      <c r="F31" s="231"/>
      <c r="G31" s="232"/>
      <c r="H31" s="346">
        <f t="shared" si="12"/>
        <v>0</v>
      </c>
      <c r="I31" s="347">
        <f t="shared" si="33"/>
        <v>0</v>
      </c>
      <c r="J31" s="347">
        <f t="shared" si="0"/>
        <v>0</v>
      </c>
      <c r="K31" s="229">
        <f t="shared" si="13"/>
        <v>0</v>
      </c>
      <c r="L31" s="235">
        <f t="shared" si="1"/>
        <v>0</v>
      </c>
      <c r="M31" s="232">
        <f t="shared" si="34"/>
        <v>0</v>
      </c>
      <c r="N31" s="346">
        <f t="shared" si="14"/>
        <v>0</v>
      </c>
      <c r="O31" s="347">
        <f t="shared" si="15"/>
        <v>0</v>
      </c>
      <c r="P31" s="347">
        <f t="shared" si="2"/>
        <v>0</v>
      </c>
      <c r="Q31" s="229">
        <f t="shared" si="16"/>
        <v>0</v>
      </c>
      <c r="R31" s="235">
        <f t="shared" si="3"/>
        <v>0</v>
      </c>
      <c r="S31" s="232">
        <f t="shared" si="17"/>
        <v>0</v>
      </c>
      <c r="T31" s="202">
        <f t="shared" si="18"/>
        <v>0</v>
      </c>
      <c r="U31" s="203">
        <f t="shared" si="19"/>
        <v>0</v>
      </c>
      <c r="V31" s="233">
        <f t="shared" si="4"/>
        <v>0</v>
      </c>
      <c r="W31" s="204">
        <f t="shared" si="20"/>
        <v>0</v>
      </c>
      <c r="X31" s="235">
        <f t="shared" si="5"/>
        <v>0</v>
      </c>
      <c r="Y31" s="232">
        <f t="shared" si="21"/>
        <v>0</v>
      </c>
      <c r="Z31" s="202">
        <f t="shared" si="22"/>
        <v>0</v>
      </c>
      <c r="AA31" s="203">
        <f t="shared" si="23"/>
        <v>0</v>
      </c>
      <c r="AB31" s="233">
        <f t="shared" si="6"/>
        <v>0</v>
      </c>
      <c r="AC31" s="204">
        <f t="shared" si="24"/>
        <v>0</v>
      </c>
      <c r="AD31" s="235">
        <f t="shared" si="7"/>
        <v>0</v>
      </c>
      <c r="AE31" s="232">
        <f t="shared" si="25"/>
        <v>0</v>
      </c>
      <c r="AF31" s="202">
        <f t="shared" si="26"/>
        <v>0</v>
      </c>
      <c r="AG31" s="50">
        <f t="shared" si="27"/>
        <v>0</v>
      </c>
      <c r="AH31" s="234">
        <f t="shared" si="8"/>
        <v>0</v>
      </c>
      <c r="AI31" s="208">
        <f t="shared" si="9"/>
        <v>0</v>
      </c>
      <c r="AJ31" s="235">
        <f t="shared" si="10"/>
        <v>0</v>
      </c>
      <c r="AK31" s="232">
        <f t="shared" si="28"/>
        <v>0</v>
      </c>
      <c r="AL31" s="202">
        <f t="shared" si="29"/>
        <v>0</v>
      </c>
      <c r="AM31" s="203">
        <f t="shared" si="30"/>
        <v>0</v>
      </c>
      <c r="AN31" s="233">
        <f t="shared" si="11"/>
        <v>0</v>
      </c>
      <c r="AO31" s="204">
        <f t="shared" si="31"/>
        <v>0</v>
      </c>
      <c r="AP31" s="206">
        <f t="shared" si="32"/>
        <v>0</v>
      </c>
      <c r="AQ31" s="355"/>
      <c r="AR31" s="77"/>
      <c r="AS31" s="77"/>
      <c r="AT31" s="77"/>
      <c r="AU31" s="77"/>
      <c r="AV31" s="77"/>
      <c r="AW31" s="77"/>
      <c r="AX31" s="77"/>
      <c r="AY31" s="77"/>
      <c r="AZ31" s="17"/>
      <c r="BA31" s="17"/>
      <c r="BB31" s="17"/>
    </row>
    <row r="32" spans="1:54" ht="14.5" x14ac:dyDescent="0.35">
      <c r="A32" s="819"/>
      <c r="B32" s="222"/>
      <c r="C32" s="305"/>
      <c r="D32" s="220"/>
      <c r="E32" s="221"/>
      <c r="F32" s="231"/>
      <c r="G32" s="232"/>
      <c r="H32" s="346">
        <f t="shared" si="12"/>
        <v>0</v>
      </c>
      <c r="I32" s="347">
        <f t="shared" si="33"/>
        <v>0</v>
      </c>
      <c r="J32" s="347">
        <f t="shared" si="0"/>
        <v>0</v>
      </c>
      <c r="K32" s="229">
        <f t="shared" si="13"/>
        <v>0</v>
      </c>
      <c r="L32" s="235">
        <f t="shared" si="1"/>
        <v>0</v>
      </c>
      <c r="M32" s="232">
        <f t="shared" si="34"/>
        <v>0</v>
      </c>
      <c r="N32" s="346">
        <f t="shared" si="14"/>
        <v>0</v>
      </c>
      <c r="O32" s="347">
        <f t="shared" si="15"/>
        <v>0</v>
      </c>
      <c r="P32" s="347">
        <f t="shared" si="2"/>
        <v>0</v>
      </c>
      <c r="Q32" s="229">
        <f t="shared" si="16"/>
        <v>0</v>
      </c>
      <c r="R32" s="235">
        <f t="shared" si="3"/>
        <v>0</v>
      </c>
      <c r="S32" s="232">
        <f t="shared" si="17"/>
        <v>0</v>
      </c>
      <c r="T32" s="202">
        <f t="shared" si="18"/>
        <v>0</v>
      </c>
      <c r="U32" s="203">
        <f t="shared" si="19"/>
        <v>0</v>
      </c>
      <c r="V32" s="233">
        <f t="shared" si="4"/>
        <v>0</v>
      </c>
      <c r="W32" s="204">
        <f t="shared" si="20"/>
        <v>0</v>
      </c>
      <c r="X32" s="235">
        <f t="shared" si="5"/>
        <v>0</v>
      </c>
      <c r="Y32" s="232">
        <f t="shared" si="21"/>
        <v>0</v>
      </c>
      <c r="Z32" s="202">
        <f t="shared" si="22"/>
        <v>0</v>
      </c>
      <c r="AA32" s="203">
        <f t="shared" si="23"/>
        <v>0</v>
      </c>
      <c r="AB32" s="233">
        <f t="shared" si="6"/>
        <v>0</v>
      </c>
      <c r="AC32" s="204">
        <f t="shared" si="24"/>
        <v>0</v>
      </c>
      <c r="AD32" s="235">
        <f t="shared" si="7"/>
        <v>0</v>
      </c>
      <c r="AE32" s="232">
        <f t="shared" si="25"/>
        <v>0</v>
      </c>
      <c r="AF32" s="202">
        <f t="shared" si="26"/>
        <v>0</v>
      </c>
      <c r="AG32" s="50">
        <f t="shared" si="27"/>
        <v>0</v>
      </c>
      <c r="AH32" s="234">
        <f t="shared" si="8"/>
        <v>0</v>
      </c>
      <c r="AI32" s="208">
        <f t="shared" si="9"/>
        <v>0</v>
      </c>
      <c r="AJ32" s="235">
        <f t="shared" si="10"/>
        <v>0</v>
      </c>
      <c r="AK32" s="232">
        <f t="shared" si="28"/>
        <v>0</v>
      </c>
      <c r="AL32" s="202">
        <f t="shared" si="29"/>
        <v>0</v>
      </c>
      <c r="AM32" s="203">
        <f t="shared" si="30"/>
        <v>0</v>
      </c>
      <c r="AN32" s="233">
        <f t="shared" si="11"/>
        <v>0</v>
      </c>
      <c r="AO32" s="204">
        <f t="shared" si="31"/>
        <v>0</v>
      </c>
      <c r="AP32" s="206">
        <f t="shared" si="32"/>
        <v>0</v>
      </c>
      <c r="AQ32" s="355"/>
      <c r="AR32" s="77"/>
      <c r="AS32" s="77"/>
      <c r="AT32" s="77"/>
      <c r="AU32" s="77"/>
      <c r="AV32" s="77"/>
      <c r="AW32" s="77"/>
      <c r="AX32" s="77"/>
      <c r="AY32" s="77"/>
      <c r="AZ32" s="17"/>
      <c r="BA32" s="17"/>
      <c r="BB32" s="17"/>
    </row>
    <row r="33" spans="1:54" ht="14.5" x14ac:dyDescent="0.35">
      <c r="A33" s="819"/>
      <c r="B33" s="222"/>
      <c r="C33" s="305"/>
      <c r="D33" s="220"/>
      <c r="E33" s="221"/>
      <c r="F33" s="231"/>
      <c r="G33" s="232"/>
      <c r="H33" s="346">
        <f t="shared" si="12"/>
        <v>0</v>
      </c>
      <c r="I33" s="347">
        <f t="shared" si="33"/>
        <v>0</v>
      </c>
      <c r="J33" s="347">
        <f t="shared" si="0"/>
        <v>0</v>
      </c>
      <c r="K33" s="229">
        <f t="shared" si="13"/>
        <v>0</v>
      </c>
      <c r="L33" s="235">
        <f t="shared" si="1"/>
        <v>0</v>
      </c>
      <c r="M33" s="232">
        <f t="shared" si="34"/>
        <v>0</v>
      </c>
      <c r="N33" s="346">
        <f t="shared" si="14"/>
        <v>0</v>
      </c>
      <c r="O33" s="347">
        <f t="shared" si="15"/>
        <v>0</v>
      </c>
      <c r="P33" s="347">
        <f t="shared" si="2"/>
        <v>0</v>
      </c>
      <c r="Q33" s="229">
        <f t="shared" si="16"/>
        <v>0</v>
      </c>
      <c r="R33" s="235">
        <f t="shared" si="3"/>
        <v>0</v>
      </c>
      <c r="S33" s="232">
        <f t="shared" si="17"/>
        <v>0</v>
      </c>
      <c r="T33" s="202">
        <f t="shared" si="18"/>
        <v>0</v>
      </c>
      <c r="U33" s="203">
        <f t="shared" si="19"/>
        <v>0</v>
      </c>
      <c r="V33" s="233">
        <f t="shared" si="4"/>
        <v>0</v>
      </c>
      <c r="W33" s="204">
        <f t="shared" si="20"/>
        <v>0</v>
      </c>
      <c r="X33" s="235">
        <f t="shared" si="5"/>
        <v>0</v>
      </c>
      <c r="Y33" s="232">
        <f t="shared" si="21"/>
        <v>0</v>
      </c>
      <c r="Z33" s="202">
        <f t="shared" si="22"/>
        <v>0</v>
      </c>
      <c r="AA33" s="203">
        <f t="shared" si="23"/>
        <v>0</v>
      </c>
      <c r="AB33" s="233">
        <f t="shared" si="6"/>
        <v>0</v>
      </c>
      <c r="AC33" s="204">
        <f t="shared" si="24"/>
        <v>0</v>
      </c>
      <c r="AD33" s="235">
        <f t="shared" si="7"/>
        <v>0</v>
      </c>
      <c r="AE33" s="232">
        <f t="shared" si="25"/>
        <v>0</v>
      </c>
      <c r="AF33" s="202">
        <f t="shared" si="26"/>
        <v>0</v>
      </c>
      <c r="AG33" s="50">
        <f t="shared" si="27"/>
        <v>0</v>
      </c>
      <c r="AH33" s="234">
        <f t="shared" si="8"/>
        <v>0</v>
      </c>
      <c r="AI33" s="208">
        <f t="shared" si="9"/>
        <v>0</v>
      </c>
      <c r="AJ33" s="235">
        <f t="shared" si="10"/>
        <v>0</v>
      </c>
      <c r="AK33" s="232">
        <f t="shared" si="28"/>
        <v>0</v>
      </c>
      <c r="AL33" s="202">
        <f t="shared" si="29"/>
        <v>0</v>
      </c>
      <c r="AM33" s="203">
        <f t="shared" si="30"/>
        <v>0</v>
      </c>
      <c r="AN33" s="233">
        <f t="shared" si="11"/>
        <v>0</v>
      </c>
      <c r="AO33" s="204">
        <f t="shared" si="31"/>
        <v>0</v>
      </c>
      <c r="AP33" s="206">
        <f t="shared" si="32"/>
        <v>0</v>
      </c>
      <c r="AQ33" s="355"/>
      <c r="AR33" s="77"/>
      <c r="AS33" s="77"/>
      <c r="AT33" s="77"/>
      <c r="AU33" s="77"/>
      <c r="AV33" s="77"/>
      <c r="AW33" s="77"/>
      <c r="AX33" s="77"/>
      <c r="AY33" s="77"/>
      <c r="AZ33" s="17"/>
      <c r="BA33" s="17"/>
      <c r="BB33" s="17"/>
    </row>
    <row r="34" spans="1:54" ht="14.5" x14ac:dyDescent="0.35">
      <c r="A34" s="819"/>
      <c r="B34" s="219"/>
      <c r="C34" s="304"/>
      <c r="D34" s="255"/>
      <c r="E34" s="221"/>
      <c r="F34" s="231"/>
      <c r="G34" s="232"/>
      <c r="H34" s="346">
        <f t="shared" si="12"/>
        <v>0</v>
      </c>
      <c r="I34" s="347">
        <f t="shared" si="33"/>
        <v>0</v>
      </c>
      <c r="J34" s="347">
        <f t="shared" si="0"/>
        <v>0</v>
      </c>
      <c r="K34" s="229">
        <f t="shared" si="13"/>
        <v>0</v>
      </c>
      <c r="L34" s="235">
        <f t="shared" si="1"/>
        <v>0</v>
      </c>
      <c r="M34" s="232">
        <f t="shared" si="34"/>
        <v>0</v>
      </c>
      <c r="N34" s="346">
        <f t="shared" si="14"/>
        <v>0</v>
      </c>
      <c r="O34" s="347">
        <f t="shared" si="15"/>
        <v>0</v>
      </c>
      <c r="P34" s="347">
        <f t="shared" si="2"/>
        <v>0</v>
      </c>
      <c r="Q34" s="229">
        <f t="shared" si="16"/>
        <v>0</v>
      </c>
      <c r="R34" s="235">
        <f t="shared" si="3"/>
        <v>0</v>
      </c>
      <c r="S34" s="232">
        <f t="shared" si="17"/>
        <v>0</v>
      </c>
      <c r="T34" s="202">
        <f t="shared" si="18"/>
        <v>0</v>
      </c>
      <c r="U34" s="203">
        <f t="shared" si="19"/>
        <v>0</v>
      </c>
      <c r="V34" s="233">
        <f t="shared" si="4"/>
        <v>0</v>
      </c>
      <c r="W34" s="204">
        <f t="shared" si="20"/>
        <v>0</v>
      </c>
      <c r="X34" s="235">
        <f t="shared" si="5"/>
        <v>0</v>
      </c>
      <c r="Y34" s="232">
        <f t="shared" si="21"/>
        <v>0</v>
      </c>
      <c r="Z34" s="202">
        <f t="shared" si="22"/>
        <v>0</v>
      </c>
      <c r="AA34" s="203">
        <f t="shared" si="23"/>
        <v>0</v>
      </c>
      <c r="AB34" s="233">
        <f t="shared" si="6"/>
        <v>0</v>
      </c>
      <c r="AC34" s="204">
        <f t="shared" si="24"/>
        <v>0</v>
      </c>
      <c r="AD34" s="235">
        <f t="shared" si="7"/>
        <v>0</v>
      </c>
      <c r="AE34" s="232">
        <f t="shared" si="25"/>
        <v>0</v>
      </c>
      <c r="AF34" s="202">
        <f t="shared" si="26"/>
        <v>0</v>
      </c>
      <c r="AG34" s="50">
        <f t="shared" si="27"/>
        <v>0</v>
      </c>
      <c r="AH34" s="234">
        <f t="shared" si="8"/>
        <v>0</v>
      </c>
      <c r="AI34" s="208">
        <f t="shared" si="9"/>
        <v>0</v>
      </c>
      <c r="AJ34" s="235">
        <f t="shared" si="10"/>
        <v>0</v>
      </c>
      <c r="AK34" s="232">
        <f t="shared" si="28"/>
        <v>0</v>
      </c>
      <c r="AL34" s="202">
        <f t="shared" si="29"/>
        <v>0</v>
      </c>
      <c r="AM34" s="203">
        <f t="shared" si="30"/>
        <v>0</v>
      </c>
      <c r="AN34" s="233">
        <f t="shared" si="11"/>
        <v>0</v>
      </c>
      <c r="AO34" s="204">
        <f t="shared" si="31"/>
        <v>0</v>
      </c>
      <c r="AP34" s="206">
        <f t="shared" si="32"/>
        <v>0</v>
      </c>
      <c r="AQ34" s="355"/>
      <c r="AR34" s="77"/>
      <c r="AS34" s="77"/>
      <c r="AT34" s="77"/>
      <c r="AU34" s="77"/>
      <c r="AV34" s="77"/>
      <c r="AW34" s="77"/>
      <c r="AX34" s="77"/>
      <c r="AY34" s="77"/>
      <c r="AZ34" s="17"/>
      <c r="BA34" s="17"/>
      <c r="BB34" s="17"/>
    </row>
    <row r="35" spans="1:54" ht="14.5" x14ac:dyDescent="0.35">
      <c r="A35" s="819"/>
      <c r="B35" s="219"/>
      <c r="C35" s="304"/>
      <c r="D35" s="255"/>
      <c r="E35" s="221"/>
      <c r="F35" s="231"/>
      <c r="G35" s="232"/>
      <c r="H35" s="346">
        <f t="shared" si="12"/>
        <v>0</v>
      </c>
      <c r="I35" s="347">
        <f t="shared" si="33"/>
        <v>0</v>
      </c>
      <c r="J35" s="347">
        <f t="shared" si="0"/>
        <v>0</v>
      </c>
      <c r="K35" s="229">
        <f t="shared" si="13"/>
        <v>0</v>
      </c>
      <c r="L35" s="235">
        <f t="shared" si="1"/>
        <v>0</v>
      </c>
      <c r="M35" s="232">
        <f t="shared" si="34"/>
        <v>0</v>
      </c>
      <c r="N35" s="346">
        <f t="shared" si="14"/>
        <v>0</v>
      </c>
      <c r="O35" s="347">
        <f t="shared" si="15"/>
        <v>0</v>
      </c>
      <c r="P35" s="347">
        <f t="shared" si="2"/>
        <v>0</v>
      </c>
      <c r="Q35" s="229">
        <f t="shared" si="16"/>
        <v>0</v>
      </c>
      <c r="R35" s="235">
        <f t="shared" si="3"/>
        <v>0</v>
      </c>
      <c r="S35" s="232">
        <f t="shared" si="17"/>
        <v>0</v>
      </c>
      <c r="T35" s="202">
        <f t="shared" si="18"/>
        <v>0</v>
      </c>
      <c r="U35" s="203">
        <f t="shared" si="19"/>
        <v>0</v>
      </c>
      <c r="V35" s="233">
        <f t="shared" si="4"/>
        <v>0</v>
      </c>
      <c r="W35" s="204">
        <f t="shared" si="20"/>
        <v>0</v>
      </c>
      <c r="X35" s="235">
        <f t="shared" si="5"/>
        <v>0</v>
      </c>
      <c r="Y35" s="232">
        <f t="shared" si="21"/>
        <v>0</v>
      </c>
      <c r="Z35" s="202">
        <f t="shared" si="22"/>
        <v>0</v>
      </c>
      <c r="AA35" s="203">
        <f t="shared" si="23"/>
        <v>0</v>
      </c>
      <c r="AB35" s="233">
        <f t="shared" si="6"/>
        <v>0</v>
      </c>
      <c r="AC35" s="204">
        <f t="shared" si="24"/>
        <v>0</v>
      </c>
      <c r="AD35" s="235">
        <f t="shared" si="7"/>
        <v>0</v>
      </c>
      <c r="AE35" s="232">
        <f t="shared" si="25"/>
        <v>0</v>
      </c>
      <c r="AF35" s="202">
        <f t="shared" si="26"/>
        <v>0</v>
      </c>
      <c r="AG35" s="50">
        <f t="shared" si="27"/>
        <v>0</v>
      </c>
      <c r="AH35" s="234">
        <f t="shared" si="8"/>
        <v>0</v>
      </c>
      <c r="AI35" s="208">
        <f t="shared" si="9"/>
        <v>0</v>
      </c>
      <c r="AJ35" s="235">
        <f t="shared" si="10"/>
        <v>0</v>
      </c>
      <c r="AK35" s="232">
        <f t="shared" si="28"/>
        <v>0</v>
      </c>
      <c r="AL35" s="202">
        <f t="shared" si="29"/>
        <v>0</v>
      </c>
      <c r="AM35" s="203">
        <f t="shared" si="30"/>
        <v>0</v>
      </c>
      <c r="AN35" s="233">
        <f t="shared" si="11"/>
        <v>0</v>
      </c>
      <c r="AO35" s="204">
        <f t="shared" si="31"/>
        <v>0</v>
      </c>
      <c r="AP35" s="206">
        <f t="shared" si="32"/>
        <v>0</v>
      </c>
      <c r="AQ35" s="355"/>
      <c r="AR35" s="77"/>
      <c r="AS35" s="77"/>
      <c r="AT35" s="77"/>
      <c r="AU35" s="77"/>
      <c r="AV35" s="77"/>
      <c r="AW35" s="77"/>
      <c r="AX35" s="77"/>
      <c r="AY35" s="77"/>
      <c r="AZ35" s="17"/>
      <c r="BA35" s="17"/>
      <c r="BB35" s="17"/>
    </row>
    <row r="36" spans="1:54" ht="14.5" x14ac:dyDescent="0.35">
      <c r="A36" s="819"/>
      <c r="B36" s="219"/>
      <c r="C36" s="304"/>
      <c r="D36" s="255"/>
      <c r="E36" s="221"/>
      <c r="F36" s="231"/>
      <c r="G36" s="232"/>
      <c r="H36" s="348">
        <f>G36*12</f>
        <v>0</v>
      </c>
      <c r="I36" s="349">
        <f t="shared" si="33"/>
        <v>0</v>
      </c>
      <c r="J36" s="349">
        <f t="shared" si="0"/>
        <v>0</v>
      </c>
      <c r="K36" s="350">
        <f t="shared" si="13"/>
        <v>0</v>
      </c>
      <c r="L36" s="235">
        <f t="shared" si="1"/>
        <v>0</v>
      </c>
      <c r="M36" s="232">
        <f t="shared" si="34"/>
        <v>0</v>
      </c>
      <c r="N36" s="348">
        <f>M36*12</f>
        <v>0</v>
      </c>
      <c r="O36" s="349">
        <f t="shared" si="15"/>
        <v>0</v>
      </c>
      <c r="P36" s="349">
        <f t="shared" si="2"/>
        <v>0</v>
      </c>
      <c r="Q36" s="350">
        <f t="shared" si="16"/>
        <v>0</v>
      </c>
      <c r="R36" s="235">
        <f t="shared" si="3"/>
        <v>0</v>
      </c>
      <c r="S36" s="232">
        <f t="shared" si="17"/>
        <v>0</v>
      </c>
      <c r="T36" s="205">
        <f>S36*12</f>
        <v>0</v>
      </c>
      <c r="U36" s="9">
        <f t="shared" si="19"/>
        <v>0</v>
      </c>
      <c r="V36" s="234">
        <f t="shared" si="4"/>
        <v>0</v>
      </c>
      <c r="W36" s="208">
        <f t="shared" si="20"/>
        <v>0</v>
      </c>
      <c r="X36" s="235">
        <f t="shared" si="5"/>
        <v>0</v>
      </c>
      <c r="Y36" s="232">
        <f t="shared" si="21"/>
        <v>0</v>
      </c>
      <c r="Z36" s="205">
        <f>Y36*12</f>
        <v>0</v>
      </c>
      <c r="AA36" s="9">
        <f t="shared" si="23"/>
        <v>0</v>
      </c>
      <c r="AB36" s="234">
        <f t="shared" si="6"/>
        <v>0</v>
      </c>
      <c r="AC36" s="208">
        <f t="shared" si="24"/>
        <v>0</v>
      </c>
      <c r="AD36" s="235">
        <f t="shared" si="7"/>
        <v>0</v>
      </c>
      <c r="AE36" s="232">
        <f t="shared" si="25"/>
        <v>0</v>
      </c>
      <c r="AF36" s="205">
        <f>AE36*12</f>
        <v>0</v>
      </c>
      <c r="AG36" s="230">
        <f t="shared" si="27"/>
        <v>0</v>
      </c>
      <c r="AH36" s="234">
        <f t="shared" si="8"/>
        <v>0</v>
      </c>
      <c r="AI36" s="208">
        <f t="shared" si="9"/>
        <v>0</v>
      </c>
      <c r="AJ36" s="235">
        <f t="shared" si="10"/>
        <v>0</v>
      </c>
      <c r="AK36" s="232">
        <f t="shared" si="28"/>
        <v>0</v>
      </c>
      <c r="AL36" s="205">
        <f>AK36*12</f>
        <v>0</v>
      </c>
      <c r="AM36" s="9">
        <f t="shared" si="30"/>
        <v>0</v>
      </c>
      <c r="AN36" s="234">
        <f t="shared" si="11"/>
        <v>0</v>
      </c>
      <c r="AO36" s="208">
        <f t="shared" si="31"/>
        <v>0</v>
      </c>
      <c r="AP36" s="206">
        <f t="shared" si="32"/>
        <v>0</v>
      </c>
      <c r="AQ36" s="355"/>
      <c r="AR36" s="51"/>
      <c r="AS36" s="77"/>
      <c r="AT36" s="77"/>
      <c r="AU36" s="77"/>
      <c r="AV36" s="77"/>
      <c r="AW36" s="77"/>
      <c r="AX36" s="77"/>
      <c r="AY36" s="77"/>
      <c r="AZ36" s="17"/>
      <c r="BA36" s="17"/>
      <c r="BB36" s="17"/>
    </row>
    <row r="37" spans="1:54" ht="14.5" x14ac:dyDescent="0.35">
      <c r="A37" s="819"/>
      <c r="B37" s="219"/>
      <c r="C37" s="304"/>
      <c r="D37" s="255"/>
      <c r="E37" s="221"/>
      <c r="F37" s="231"/>
      <c r="G37" s="232"/>
      <c r="H37" s="348">
        <f t="shared" ref="H37:H42" si="35">G37*12</f>
        <v>0</v>
      </c>
      <c r="I37" s="349">
        <f t="shared" si="33"/>
        <v>0</v>
      </c>
      <c r="J37" s="349">
        <f t="shared" si="0"/>
        <v>0</v>
      </c>
      <c r="K37" s="350">
        <f t="shared" si="13"/>
        <v>0</v>
      </c>
      <c r="L37" s="235">
        <f t="shared" si="1"/>
        <v>0</v>
      </c>
      <c r="M37" s="232">
        <f t="shared" si="34"/>
        <v>0</v>
      </c>
      <c r="N37" s="348">
        <f t="shared" ref="N37:N42" si="36">M37*12</f>
        <v>0</v>
      </c>
      <c r="O37" s="349">
        <f t="shared" si="15"/>
        <v>0</v>
      </c>
      <c r="P37" s="349">
        <f t="shared" si="2"/>
        <v>0</v>
      </c>
      <c r="Q37" s="350">
        <f t="shared" si="16"/>
        <v>0</v>
      </c>
      <c r="R37" s="235">
        <f t="shared" si="3"/>
        <v>0</v>
      </c>
      <c r="S37" s="232">
        <f t="shared" si="17"/>
        <v>0</v>
      </c>
      <c r="T37" s="205">
        <f t="shared" ref="T37:T42" si="37">S37*12</f>
        <v>0</v>
      </c>
      <c r="U37" s="9">
        <f t="shared" si="19"/>
        <v>0</v>
      </c>
      <c r="V37" s="234">
        <f t="shared" si="4"/>
        <v>0</v>
      </c>
      <c r="W37" s="208">
        <f t="shared" si="20"/>
        <v>0</v>
      </c>
      <c r="X37" s="235">
        <f t="shared" si="5"/>
        <v>0</v>
      </c>
      <c r="Y37" s="232">
        <f t="shared" si="21"/>
        <v>0</v>
      </c>
      <c r="Z37" s="205">
        <f t="shared" ref="Z37:Z42" si="38">Y37*12</f>
        <v>0</v>
      </c>
      <c r="AA37" s="9">
        <f t="shared" si="23"/>
        <v>0</v>
      </c>
      <c r="AB37" s="234">
        <f t="shared" si="6"/>
        <v>0</v>
      </c>
      <c r="AC37" s="208">
        <f t="shared" si="24"/>
        <v>0</v>
      </c>
      <c r="AD37" s="235">
        <f t="shared" si="7"/>
        <v>0</v>
      </c>
      <c r="AE37" s="232">
        <f t="shared" si="25"/>
        <v>0</v>
      </c>
      <c r="AF37" s="205">
        <f t="shared" ref="AF37:AF42" si="39">AE37*12</f>
        <v>0</v>
      </c>
      <c r="AG37" s="230">
        <f t="shared" si="27"/>
        <v>0</v>
      </c>
      <c r="AH37" s="234">
        <f t="shared" si="8"/>
        <v>0</v>
      </c>
      <c r="AI37" s="208">
        <f t="shared" si="9"/>
        <v>0</v>
      </c>
      <c r="AJ37" s="235">
        <f t="shared" si="10"/>
        <v>0</v>
      </c>
      <c r="AK37" s="232">
        <f t="shared" si="28"/>
        <v>0</v>
      </c>
      <c r="AL37" s="205">
        <f t="shared" ref="AL37:AL42" si="40">AK37*12</f>
        <v>0</v>
      </c>
      <c r="AM37" s="9">
        <f t="shared" si="30"/>
        <v>0</v>
      </c>
      <c r="AN37" s="234">
        <f t="shared" si="11"/>
        <v>0</v>
      </c>
      <c r="AO37" s="208">
        <f t="shared" si="31"/>
        <v>0</v>
      </c>
      <c r="AP37" s="206">
        <f t="shared" si="32"/>
        <v>0</v>
      </c>
      <c r="AQ37" s="355"/>
      <c r="AR37" s="51"/>
      <c r="AS37" s="77"/>
      <c r="AT37" s="77"/>
      <c r="AU37" s="77"/>
      <c r="AV37" s="77"/>
      <c r="AW37" s="77"/>
      <c r="AX37" s="77"/>
      <c r="AY37" s="77"/>
      <c r="AZ37" s="17"/>
      <c r="BA37" s="17"/>
      <c r="BB37" s="17"/>
    </row>
    <row r="38" spans="1:54" ht="14.5" x14ac:dyDescent="0.35">
      <c r="A38" s="819"/>
      <c r="B38" s="219"/>
      <c r="C38" s="304"/>
      <c r="D38" s="255"/>
      <c r="E38" s="221"/>
      <c r="F38" s="231"/>
      <c r="G38" s="232"/>
      <c r="H38" s="348">
        <f t="shared" si="35"/>
        <v>0</v>
      </c>
      <c r="I38" s="349">
        <f t="shared" si="33"/>
        <v>0</v>
      </c>
      <c r="J38" s="349">
        <f t="shared" si="0"/>
        <v>0</v>
      </c>
      <c r="K38" s="350">
        <f t="shared" si="13"/>
        <v>0</v>
      </c>
      <c r="L38" s="235">
        <f t="shared" si="1"/>
        <v>0</v>
      </c>
      <c r="M38" s="232">
        <f t="shared" si="34"/>
        <v>0</v>
      </c>
      <c r="N38" s="348">
        <f t="shared" si="36"/>
        <v>0</v>
      </c>
      <c r="O38" s="349">
        <f t="shared" si="15"/>
        <v>0</v>
      </c>
      <c r="P38" s="349">
        <f t="shared" si="2"/>
        <v>0</v>
      </c>
      <c r="Q38" s="350">
        <f t="shared" si="16"/>
        <v>0</v>
      </c>
      <c r="R38" s="235">
        <f t="shared" si="3"/>
        <v>0</v>
      </c>
      <c r="S38" s="232">
        <f t="shared" si="17"/>
        <v>0</v>
      </c>
      <c r="T38" s="205">
        <f t="shared" si="37"/>
        <v>0</v>
      </c>
      <c r="U38" s="9">
        <f t="shared" si="19"/>
        <v>0</v>
      </c>
      <c r="V38" s="234">
        <f t="shared" si="4"/>
        <v>0</v>
      </c>
      <c r="W38" s="208">
        <f t="shared" si="20"/>
        <v>0</v>
      </c>
      <c r="X38" s="235">
        <f t="shared" si="5"/>
        <v>0</v>
      </c>
      <c r="Y38" s="232">
        <f t="shared" si="21"/>
        <v>0</v>
      </c>
      <c r="Z38" s="205">
        <f t="shared" si="38"/>
        <v>0</v>
      </c>
      <c r="AA38" s="9">
        <f t="shared" si="23"/>
        <v>0</v>
      </c>
      <c r="AB38" s="234">
        <f t="shared" si="6"/>
        <v>0</v>
      </c>
      <c r="AC38" s="208">
        <f t="shared" si="24"/>
        <v>0</v>
      </c>
      <c r="AD38" s="235">
        <f t="shared" si="7"/>
        <v>0</v>
      </c>
      <c r="AE38" s="232">
        <f t="shared" si="25"/>
        <v>0</v>
      </c>
      <c r="AF38" s="205">
        <f t="shared" si="39"/>
        <v>0</v>
      </c>
      <c r="AG38" s="230">
        <f t="shared" si="27"/>
        <v>0</v>
      </c>
      <c r="AH38" s="234">
        <f t="shared" si="8"/>
        <v>0</v>
      </c>
      <c r="AI38" s="208">
        <f t="shared" si="9"/>
        <v>0</v>
      </c>
      <c r="AJ38" s="235">
        <f t="shared" si="10"/>
        <v>0</v>
      </c>
      <c r="AK38" s="232">
        <f t="shared" si="28"/>
        <v>0</v>
      </c>
      <c r="AL38" s="205">
        <f t="shared" si="40"/>
        <v>0</v>
      </c>
      <c r="AM38" s="9">
        <f t="shared" si="30"/>
        <v>0</v>
      </c>
      <c r="AN38" s="234">
        <f t="shared" si="11"/>
        <v>0</v>
      </c>
      <c r="AO38" s="208">
        <f t="shared" si="31"/>
        <v>0</v>
      </c>
      <c r="AP38" s="206">
        <f t="shared" si="32"/>
        <v>0</v>
      </c>
      <c r="AQ38" s="355"/>
      <c r="AR38" s="51"/>
      <c r="AS38" s="77"/>
      <c r="AT38" s="77"/>
      <c r="AU38" s="77"/>
      <c r="AV38" s="77"/>
      <c r="AW38" s="77"/>
      <c r="AX38" s="77"/>
      <c r="AY38" s="77"/>
      <c r="AZ38" s="17"/>
      <c r="BA38" s="17"/>
      <c r="BB38" s="17"/>
    </row>
    <row r="39" spans="1:54" ht="14.5" x14ac:dyDescent="0.35">
      <c r="A39" s="819"/>
      <c r="B39" s="219"/>
      <c r="C39" s="304"/>
      <c r="D39" s="255"/>
      <c r="E39" s="221"/>
      <c r="F39" s="231"/>
      <c r="G39" s="232"/>
      <c r="H39" s="348">
        <f t="shared" si="35"/>
        <v>0</v>
      </c>
      <c r="I39" s="349">
        <f t="shared" si="33"/>
        <v>0</v>
      </c>
      <c r="J39" s="349">
        <f t="shared" si="0"/>
        <v>0</v>
      </c>
      <c r="K39" s="350">
        <f t="shared" si="13"/>
        <v>0</v>
      </c>
      <c r="L39" s="235">
        <f t="shared" si="1"/>
        <v>0</v>
      </c>
      <c r="M39" s="232">
        <f t="shared" si="34"/>
        <v>0</v>
      </c>
      <c r="N39" s="348">
        <f t="shared" si="36"/>
        <v>0</v>
      </c>
      <c r="O39" s="349">
        <f t="shared" si="15"/>
        <v>0</v>
      </c>
      <c r="P39" s="349">
        <f t="shared" si="2"/>
        <v>0</v>
      </c>
      <c r="Q39" s="350">
        <f t="shared" si="16"/>
        <v>0</v>
      </c>
      <c r="R39" s="235">
        <f t="shared" si="3"/>
        <v>0</v>
      </c>
      <c r="S39" s="232">
        <f t="shared" si="17"/>
        <v>0</v>
      </c>
      <c r="T39" s="205">
        <f t="shared" si="37"/>
        <v>0</v>
      </c>
      <c r="U39" s="9">
        <f t="shared" si="19"/>
        <v>0</v>
      </c>
      <c r="V39" s="234">
        <f t="shared" si="4"/>
        <v>0</v>
      </c>
      <c r="W39" s="208">
        <f t="shared" si="20"/>
        <v>0</v>
      </c>
      <c r="X39" s="235">
        <f t="shared" si="5"/>
        <v>0</v>
      </c>
      <c r="Y39" s="232">
        <f t="shared" si="21"/>
        <v>0</v>
      </c>
      <c r="Z39" s="205">
        <f t="shared" si="38"/>
        <v>0</v>
      </c>
      <c r="AA39" s="9">
        <f t="shared" si="23"/>
        <v>0</v>
      </c>
      <c r="AB39" s="234">
        <f t="shared" si="6"/>
        <v>0</v>
      </c>
      <c r="AC39" s="208">
        <f t="shared" si="24"/>
        <v>0</v>
      </c>
      <c r="AD39" s="235">
        <f t="shared" si="7"/>
        <v>0</v>
      </c>
      <c r="AE39" s="232">
        <f t="shared" si="25"/>
        <v>0</v>
      </c>
      <c r="AF39" s="205">
        <f t="shared" si="39"/>
        <v>0</v>
      </c>
      <c r="AG39" s="230">
        <f t="shared" si="27"/>
        <v>0</v>
      </c>
      <c r="AH39" s="234">
        <f t="shared" si="8"/>
        <v>0</v>
      </c>
      <c r="AI39" s="208">
        <f t="shared" si="9"/>
        <v>0</v>
      </c>
      <c r="AJ39" s="235">
        <f t="shared" si="10"/>
        <v>0</v>
      </c>
      <c r="AK39" s="232">
        <f t="shared" si="28"/>
        <v>0</v>
      </c>
      <c r="AL39" s="205">
        <f t="shared" si="40"/>
        <v>0</v>
      </c>
      <c r="AM39" s="9">
        <f t="shared" si="30"/>
        <v>0</v>
      </c>
      <c r="AN39" s="234">
        <f t="shared" si="11"/>
        <v>0</v>
      </c>
      <c r="AO39" s="208">
        <f t="shared" si="31"/>
        <v>0</v>
      </c>
      <c r="AP39" s="206">
        <f t="shared" si="32"/>
        <v>0</v>
      </c>
      <c r="AQ39" s="355"/>
      <c r="AR39" s="51"/>
      <c r="AS39" s="77"/>
      <c r="AT39" s="77"/>
      <c r="AU39" s="77"/>
      <c r="AV39" s="77"/>
      <c r="AW39" s="77"/>
      <c r="AX39" s="77"/>
      <c r="AY39" s="77"/>
      <c r="AZ39" s="17"/>
      <c r="BA39" s="17"/>
      <c r="BB39" s="17"/>
    </row>
    <row r="40" spans="1:54" ht="14.5" x14ac:dyDescent="0.35">
      <c r="A40" s="819"/>
      <c r="B40" s="219"/>
      <c r="C40" s="304"/>
      <c r="D40" s="255" t="s">
        <v>35</v>
      </c>
      <c r="E40" s="221"/>
      <c r="F40" s="231">
        <v>31000</v>
      </c>
      <c r="G40" s="232"/>
      <c r="H40" s="348">
        <f t="shared" si="35"/>
        <v>0</v>
      </c>
      <c r="I40" s="349">
        <f t="shared" si="33"/>
        <v>0</v>
      </c>
      <c r="J40" s="281"/>
      <c r="K40" s="350">
        <f t="shared" si="13"/>
        <v>0</v>
      </c>
      <c r="L40" s="235">
        <f t="shared" si="1"/>
        <v>31000</v>
      </c>
      <c r="M40" s="232">
        <f t="shared" si="34"/>
        <v>0</v>
      </c>
      <c r="N40" s="348">
        <f t="shared" si="36"/>
        <v>0</v>
      </c>
      <c r="O40" s="349">
        <f t="shared" si="15"/>
        <v>0</v>
      </c>
      <c r="P40" s="281"/>
      <c r="Q40" s="350">
        <f t="shared" si="16"/>
        <v>0</v>
      </c>
      <c r="R40" s="235">
        <f t="shared" si="3"/>
        <v>31000</v>
      </c>
      <c r="S40" s="232">
        <f t="shared" si="17"/>
        <v>0</v>
      </c>
      <c r="T40" s="205">
        <f t="shared" si="37"/>
        <v>0</v>
      </c>
      <c r="U40" s="9">
        <f t="shared" si="19"/>
        <v>0</v>
      </c>
      <c r="V40" s="282"/>
      <c r="W40" s="208">
        <f t="shared" si="20"/>
        <v>0</v>
      </c>
      <c r="X40" s="235">
        <f t="shared" si="5"/>
        <v>31000</v>
      </c>
      <c r="Y40" s="232">
        <f t="shared" si="21"/>
        <v>0</v>
      </c>
      <c r="Z40" s="205">
        <f t="shared" si="38"/>
        <v>0</v>
      </c>
      <c r="AA40" s="9">
        <f t="shared" si="23"/>
        <v>0</v>
      </c>
      <c r="AB40" s="282"/>
      <c r="AC40" s="208">
        <f t="shared" si="24"/>
        <v>0</v>
      </c>
      <c r="AD40" s="235">
        <f t="shared" si="7"/>
        <v>31000</v>
      </c>
      <c r="AE40" s="232">
        <f t="shared" si="25"/>
        <v>0</v>
      </c>
      <c r="AF40" s="205">
        <f t="shared" si="39"/>
        <v>0</v>
      </c>
      <c r="AG40" s="230">
        <f t="shared" si="27"/>
        <v>0</v>
      </c>
      <c r="AH40" s="282"/>
      <c r="AI40" s="208">
        <f t="shared" si="9"/>
        <v>0</v>
      </c>
      <c r="AJ40" s="235">
        <f>ROUND(IF($E40="y",$R40*(1+$I$5),$R40),0)</f>
        <v>31000</v>
      </c>
      <c r="AK40" s="232">
        <f t="shared" si="28"/>
        <v>0</v>
      </c>
      <c r="AL40" s="205">
        <f t="shared" si="40"/>
        <v>0</v>
      </c>
      <c r="AM40" s="9">
        <f t="shared" si="30"/>
        <v>0</v>
      </c>
      <c r="AN40" s="282"/>
      <c r="AO40" s="208">
        <f t="shared" si="31"/>
        <v>0</v>
      </c>
      <c r="AP40" s="206">
        <f t="shared" si="32"/>
        <v>0</v>
      </c>
      <c r="AQ40" s="355"/>
      <c r="AR40" s="51"/>
      <c r="AS40" s="77"/>
      <c r="AT40" s="77"/>
      <c r="AU40" s="77"/>
      <c r="AV40" s="77"/>
      <c r="AW40" s="77"/>
      <c r="AX40" s="77"/>
      <c r="AY40" s="77"/>
      <c r="AZ40" s="17"/>
      <c r="BA40" s="17"/>
      <c r="BB40" s="17"/>
    </row>
    <row r="41" spans="1:54" ht="14.5" x14ac:dyDescent="0.35">
      <c r="A41" s="819"/>
      <c r="B41" s="219"/>
      <c r="C41" s="304"/>
      <c r="D41" s="255" t="s">
        <v>35</v>
      </c>
      <c r="E41" s="221"/>
      <c r="F41" s="231">
        <v>31000</v>
      </c>
      <c r="G41" s="232"/>
      <c r="H41" s="348">
        <f t="shared" si="35"/>
        <v>0</v>
      </c>
      <c r="I41" s="349">
        <f t="shared" si="33"/>
        <v>0</v>
      </c>
      <c r="J41" s="281"/>
      <c r="K41" s="350">
        <f t="shared" si="13"/>
        <v>0</v>
      </c>
      <c r="L41" s="235">
        <f t="shared" si="1"/>
        <v>31000</v>
      </c>
      <c r="M41" s="232">
        <f t="shared" si="34"/>
        <v>0</v>
      </c>
      <c r="N41" s="348">
        <f t="shared" si="36"/>
        <v>0</v>
      </c>
      <c r="O41" s="349">
        <f t="shared" si="15"/>
        <v>0</v>
      </c>
      <c r="P41" s="281"/>
      <c r="Q41" s="350">
        <f t="shared" si="16"/>
        <v>0</v>
      </c>
      <c r="R41" s="235">
        <f t="shared" si="3"/>
        <v>31000</v>
      </c>
      <c r="S41" s="232">
        <f t="shared" si="17"/>
        <v>0</v>
      </c>
      <c r="T41" s="205">
        <f t="shared" si="37"/>
        <v>0</v>
      </c>
      <c r="U41" s="9">
        <f t="shared" si="19"/>
        <v>0</v>
      </c>
      <c r="V41" s="282"/>
      <c r="W41" s="208">
        <f t="shared" si="20"/>
        <v>0</v>
      </c>
      <c r="X41" s="235">
        <f t="shared" si="5"/>
        <v>31000</v>
      </c>
      <c r="Y41" s="232">
        <f t="shared" si="21"/>
        <v>0</v>
      </c>
      <c r="Z41" s="205">
        <f t="shared" si="38"/>
        <v>0</v>
      </c>
      <c r="AA41" s="9">
        <f t="shared" si="23"/>
        <v>0</v>
      </c>
      <c r="AB41" s="282"/>
      <c r="AC41" s="208">
        <f t="shared" si="24"/>
        <v>0</v>
      </c>
      <c r="AD41" s="235">
        <f t="shared" si="7"/>
        <v>31000</v>
      </c>
      <c r="AE41" s="232">
        <f t="shared" si="25"/>
        <v>0</v>
      </c>
      <c r="AF41" s="205">
        <f t="shared" si="39"/>
        <v>0</v>
      </c>
      <c r="AG41" s="230">
        <f t="shared" si="27"/>
        <v>0</v>
      </c>
      <c r="AH41" s="282"/>
      <c r="AI41" s="208">
        <f t="shared" si="9"/>
        <v>0</v>
      </c>
      <c r="AJ41" s="235">
        <f>ROUND(IF($E41="y",$R41*(1+$I$5),$R41),0)</f>
        <v>31000</v>
      </c>
      <c r="AK41" s="232">
        <f t="shared" si="28"/>
        <v>0</v>
      </c>
      <c r="AL41" s="205">
        <f t="shared" si="40"/>
        <v>0</v>
      </c>
      <c r="AM41" s="9">
        <f t="shared" si="30"/>
        <v>0</v>
      </c>
      <c r="AN41" s="282"/>
      <c r="AO41" s="208">
        <f t="shared" si="31"/>
        <v>0</v>
      </c>
      <c r="AP41" s="206">
        <f t="shared" si="32"/>
        <v>0</v>
      </c>
      <c r="AQ41" s="355"/>
      <c r="AR41" s="51"/>
      <c r="AS41" s="77"/>
      <c r="AT41" s="77"/>
      <c r="AU41" s="77"/>
      <c r="AV41" s="77"/>
      <c r="AW41" s="77"/>
      <c r="AX41" s="77"/>
      <c r="AY41" s="77"/>
      <c r="AZ41" s="17"/>
      <c r="BA41" s="17"/>
      <c r="BB41" s="17"/>
    </row>
    <row r="42" spans="1:54" ht="15" thickBot="1" x14ac:dyDescent="0.4">
      <c r="A42" s="819"/>
      <c r="B42" s="52"/>
      <c r="C42" s="306"/>
      <c r="D42" s="53" t="s">
        <v>35</v>
      </c>
      <c r="E42" s="54"/>
      <c r="F42" s="55">
        <v>31000</v>
      </c>
      <c r="G42" s="56"/>
      <c r="H42" s="351">
        <f t="shared" si="35"/>
        <v>0</v>
      </c>
      <c r="I42" s="352">
        <f t="shared" si="33"/>
        <v>0</v>
      </c>
      <c r="J42" s="283"/>
      <c r="K42" s="353">
        <f t="shared" si="13"/>
        <v>0</v>
      </c>
      <c r="L42" s="235">
        <f t="shared" si="1"/>
        <v>31000</v>
      </c>
      <c r="M42" s="56">
        <f t="shared" si="34"/>
        <v>0</v>
      </c>
      <c r="N42" s="351">
        <f t="shared" si="36"/>
        <v>0</v>
      </c>
      <c r="O42" s="352">
        <f t="shared" si="15"/>
        <v>0</v>
      </c>
      <c r="P42" s="283"/>
      <c r="Q42" s="353">
        <f t="shared" si="16"/>
        <v>0</v>
      </c>
      <c r="R42" s="235">
        <f t="shared" si="3"/>
        <v>31000</v>
      </c>
      <c r="S42" s="56">
        <f>IF($Q$20="yes",M42,0)</f>
        <v>0</v>
      </c>
      <c r="T42" s="57">
        <f t="shared" si="37"/>
        <v>0</v>
      </c>
      <c r="U42" s="58">
        <f t="shared" si="19"/>
        <v>0</v>
      </c>
      <c r="V42" s="284"/>
      <c r="W42" s="59">
        <f t="shared" si="20"/>
        <v>0</v>
      </c>
      <c r="X42" s="235">
        <f t="shared" si="5"/>
        <v>31000</v>
      </c>
      <c r="Y42" s="56">
        <f>IF($Q$20="yes",S42,0)</f>
        <v>0</v>
      </c>
      <c r="Z42" s="57">
        <f t="shared" si="38"/>
        <v>0</v>
      </c>
      <c r="AA42" s="58">
        <f t="shared" si="23"/>
        <v>0</v>
      </c>
      <c r="AB42" s="284"/>
      <c r="AC42" s="59">
        <f t="shared" si="24"/>
        <v>0</v>
      </c>
      <c r="AD42" s="235">
        <f t="shared" si="7"/>
        <v>31000</v>
      </c>
      <c r="AE42" s="56">
        <f>IF($Q$20="yes",Y42,0)</f>
        <v>0</v>
      </c>
      <c r="AF42" s="57">
        <f t="shared" si="39"/>
        <v>0</v>
      </c>
      <c r="AG42" s="60">
        <f t="shared" si="27"/>
        <v>0</v>
      </c>
      <c r="AH42" s="284"/>
      <c r="AI42" s="59">
        <f t="shared" si="9"/>
        <v>0</v>
      </c>
      <c r="AJ42" s="235">
        <f>ROUND(IF($E42="y",$R42*(1+$I$5),$R42),0)</f>
        <v>31000</v>
      </c>
      <c r="AK42" s="56">
        <f>IF($Q$20="yes",AE42,0)</f>
        <v>0</v>
      </c>
      <c r="AL42" s="57">
        <f t="shared" si="40"/>
        <v>0</v>
      </c>
      <c r="AM42" s="58">
        <f t="shared" si="30"/>
        <v>0</v>
      </c>
      <c r="AN42" s="284"/>
      <c r="AO42" s="59">
        <f t="shared" si="31"/>
        <v>0</v>
      </c>
      <c r="AP42" s="206">
        <f>AI42+AC42+W42+Q42+K42+AO42</f>
        <v>0</v>
      </c>
      <c r="AQ42" s="356"/>
      <c r="AR42" s="51"/>
      <c r="AS42" s="77"/>
      <c r="AT42" s="77"/>
      <c r="AU42" s="77"/>
      <c r="AV42" s="77"/>
      <c r="AW42" s="77"/>
      <c r="AX42" s="77"/>
      <c r="AY42" s="77"/>
      <c r="AZ42" s="17"/>
      <c r="BA42" s="17"/>
      <c r="BB42" s="17"/>
    </row>
    <row r="43" spans="1:54" ht="16.5" customHeight="1" thickTop="1" thickBot="1" x14ac:dyDescent="0.35">
      <c r="A43" s="820"/>
      <c r="B43" s="823" t="s">
        <v>36</v>
      </c>
      <c r="C43" s="824"/>
      <c r="D43" s="824"/>
      <c r="E43" s="824"/>
      <c r="F43" s="824"/>
      <c r="G43" s="824"/>
      <c r="H43" s="825"/>
      <c r="I43" s="61">
        <f>SUM(I23:I42)</f>
        <v>0</v>
      </c>
      <c r="J43" s="285">
        <f>SUM(J23:J42)</f>
        <v>0</v>
      </c>
      <c r="K43" s="62">
        <f>ROUND(SUM(K23:K42),0)</f>
        <v>0</v>
      </c>
      <c r="L43" s="765" t="s">
        <v>37</v>
      </c>
      <c r="M43" s="766"/>
      <c r="N43" s="767"/>
      <c r="O43" s="63">
        <f>SUM(O23:O42)</f>
        <v>0</v>
      </c>
      <c r="P43" s="64">
        <f>SUM(P23:P42)</f>
        <v>0</v>
      </c>
      <c r="Q43" s="62">
        <f>ROUND(SUM(Q23:Q42),0)</f>
        <v>0</v>
      </c>
      <c r="R43" s="765" t="s">
        <v>38</v>
      </c>
      <c r="S43" s="766"/>
      <c r="T43" s="767"/>
      <c r="U43" s="63">
        <f>SUM(U23:U42)</f>
        <v>0</v>
      </c>
      <c r="V43" s="64">
        <f>SUM(V23:V42)</f>
        <v>0</v>
      </c>
      <c r="W43" s="62">
        <f>ROUND(SUM(W23:W42),0)</f>
        <v>0</v>
      </c>
      <c r="X43" s="765" t="s">
        <v>39</v>
      </c>
      <c r="Y43" s="766"/>
      <c r="Z43" s="767"/>
      <c r="AA43" s="63">
        <f>SUM(AA23:AA42)</f>
        <v>0</v>
      </c>
      <c r="AB43" s="64">
        <f>SUM(AB23:AB42)</f>
        <v>0</v>
      </c>
      <c r="AC43" s="62">
        <f>ROUND(SUM(AC23:AC42),0)</f>
        <v>0</v>
      </c>
      <c r="AD43" s="765" t="s">
        <v>40</v>
      </c>
      <c r="AE43" s="766"/>
      <c r="AF43" s="767"/>
      <c r="AG43" s="63">
        <f>SUM(AG23:AG42)</f>
        <v>0</v>
      </c>
      <c r="AH43" s="64">
        <f>SUM(AH23:AH42)</f>
        <v>0</v>
      </c>
      <c r="AI43" s="62">
        <f>ROUND(SUM(AI23:AI42),0)</f>
        <v>0</v>
      </c>
      <c r="AJ43" s="765" t="s">
        <v>172</v>
      </c>
      <c r="AK43" s="766"/>
      <c r="AL43" s="767"/>
      <c r="AM43" s="63">
        <f>SUM(AM23:AM42)</f>
        <v>0</v>
      </c>
      <c r="AN43" s="64">
        <f>SUM(AN23:AN42)</f>
        <v>0</v>
      </c>
      <c r="AO43" s="62">
        <f>ROUND(SUM(AO23:AO42),0)</f>
        <v>0</v>
      </c>
      <c r="AP43" s="65">
        <f>ROUND(AI43+AC43+W43+Q43+K43+AO43,0)</f>
        <v>0</v>
      </c>
      <c r="AQ43" s="357" t="b">
        <f>IF(AP43=SUM(AP23:AP42),TRUE)</f>
        <v>1</v>
      </c>
      <c r="AR43" s="77"/>
      <c r="AS43" s="77"/>
      <c r="AT43" s="77"/>
      <c r="AU43" s="77"/>
      <c r="AV43" s="77"/>
      <c r="AW43" s="77"/>
      <c r="AX43" s="77"/>
      <c r="AY43" s="77"/>
      <c r="AZ43" s="17"/>
      <c r="BA43" s="17"/>
      <c r="BB43" s="17"/>
    </row>
    <row r="44" spans="1:54" s="17" customFormat="1" ht="9.75" customHeight="1" thickBot="1" x14ac:dyDescent="0.35">
      <c r="A44" s="67"/>
      <c r="B44" s="68"/>
      <c r="C44" s="68"/>
      <c r="D44" s="68"/>
      <c r="E44" s="68"/>
      <c r="F44" s="68"/>
      <c r="G44" s="68"/>
      <c r="H44" s="68"/>
      <c r="I44" s="69"/>
      <c r="J44" s="69"/>
      <c r="K44" s="70"/>
      <c r="L44" s="24"/>
      <c r="M44" s="24"/>
      <c r="N44" s="24"/>
      <c r="O44" s="71"/>
      <c r="P44" s="69"/>
      <c r="Q44" s="70"/>
      <c r="R44" s="24"/>
      <c r="S44" s="24"/>
      <c r="T44" s="24"/>
      <c r="U44" s="71"/>
      <c r="V44" s="69"/>
      <c r="W44" s="70"/>
      <c r="X44" s="24"/>
      <c r="Y44" s="24"/>
      <c r="Z44" s="24"/>
      <c r="AA44" s="71"/>
      <c r="AB44" s="69"/>
      <c r="AC44" s="70"/>
      <c r="AD44" s="24"/>
      <c r="AE44" s="24"/>
      <c r="AF44" s="24"/>
      <c r="AG44" s="71"/>
      <c r="AH44" s="69"/>
      <c r="AI44" s="70"/>
      <c r="AJ44" s="24"/>
      <c r="AK44" s="24"/>
      <c r="AL44" s="24"/>
      <c r="AM44" s="71"/>
      <c r="AN44" s="69"/>
      <c r="AO44" s="70"/>
      <c r="AP44" s="72"/>
      <c r="AQ44" s="358"/>
      <c r="AR44" s="77"/>
      <c r="AS44" s="77"/>
      <c r="AT44" s="77"/>
      <c r="AU44" s="77"/>
      <c r="AV44" s="77"/>
      <c r="AW44" s="77"/>
      <c r="AX44" s="77"/>
      <c r="AY44" s="77"/>
    </row>
    <row r="45" spans="1:54" ht="26.25" customHeight="1" thickBot="1" x14ac:dyDescent="0.5">
      <c r="A45" s="806" t="s">
        <v>41</v>
      </c>
      <c r="B45" s="815" t="s">
        <v>166</v>
      </c>
      <c r="C45" s="816"/>
      <c r="D45" s="816"/>
      <c r="E45" s="817"/>
      <c r="F45" s="73"/>
      <c r="G45" s="73"/>
      <c r="H45" s="73"/>
      <c r="I45" s="73"/>
      <c r="J45" s="73"/>
      <c r="K45" s="74"/>
      <c r="L45" s="75"/>
      <c r="M45" s="73"/>
      <c r="N45" s="73"/>
      <c r="O45" s="73"/>
      <c r="P45" s="73"/>
      <c r="Q45" s="74"/>
      <c r="R45" s="75"/>
      <c r="S45" s="73"/>
      <c r="T45" s="73"/>
      <c r="U45" s="73"/>
      <c r="V45" s="73"/>
      <c r="W45" s="74"/>
      <c r="X45" s="75"/>
      <c r="Y45" s="73"/>
      <c r="Z45" s="73"/>
      <c r="AA45" s="73"/>
      <c r="AB45" s="73"/>
      <c r="AC45" s="74"/>
      <c r="AD45" s="75"/>
      <c r="AE45" s="73"/>
      <c r="AF45" s="73"/>
      <c r="AG45" s="73"/>
      <c r="AH45" s="73"/>
      <c r="AI45" s="74"/>
      <c r="AJ45" s="75"/>
      <c r="AK45" s="73"/>
      <c r="AL45" s="73"/>
      <c r="AM45" s="73"/>
      <c r="AN45" s="73"/>
      <c r="AO45" s="74"/>
      <c r="AP45" s="76"/>
      <c r="AQ45" s="359"/>
      <c r="AR45" s="77"/>
      <c r="AS45" s="77"/>
      <c r="AT45" s="77"/>
      <c r="AU45" s="77"/>
      <c r="AV45" s="77"/>
      <c r="AW45" s="77"/>
      <c r="AX45" s="77"/>
      <c r="AY45" s="77"/>
      <c r="AZ45" s="17"/>
      <c r="BA45" s="17"/>
      <c r="BB45" s="17"/>
    </row>
    <row r="46" spans="1:54" ht="15" customHeight="1" thickBot="1" x14ac:dyDescent="0.35">
      <c r="A46" s="807"/>
      <c r="B46" s="840"/>
      <c r="C46" s="841"/>
      <c r="D46" s="841"/>
      <c r="E46" s="842"/>
      <c r="F46" s="236"/>
      <c r="G46" s="237"/>
      <c r="H46" s="237"/>
      <c r="I46" s="238"/>
      <c r="J46" s="239"/>
      <c r="K46" s="223"/>
      <c r="L46" s="236"/>
      <c r="M46" s="237"/>
      <c r="N46" s="237"/>
      <c r="O46" s="238"/>
      <c r="P46" s="239"/>
      <c r="Q46" s="223"/>
      <c r="R46" s="236"/>
      <c r="S46" s="237"/>
      <c r="T46" s="237"/>
      <c r="U46" s="238"/>
      <c r="V46" s="239"/>
      <c r="W46" s="223"/>
      <c r="X46" s="236"/>
      <c r="Y46" s="237"/>
      <c r="Z46" s="237"/>
      <c r="AA46" s="238"/>
      <c r="AB46" s="239"/>
      <c r="AC46" s="223"/>
      <c r="AD46" s="236"/>
      <c r="AE46" s="237"/>
      <c r="AF46" s="237"/>
      <c r="AG46" s="238"/>
      <c r="AH46" s="239"/>
      <c r="AI46" s="223"/>
      <c r="AJ46" s="236"/>
      <c r="AK46" s="237"/>
      <c r="AL46" s="237"/>
      <c r="AM46" s="238"/>
      <c r="AN46" s="239"/>
      <c r="AO46" s="223"/>
      <c r="AP46" s="206">
        <f>AI46+AC46+W46+Q46+K46+AO46</f>
        <v>0</v>
      </c>
      <c r="AQ46" s="355"/>
      <c r="AR46" s="77"/>
      <c r="AS46" s="77"/>
      <c r="AT46" s="77"/>
      <c r="AU46" s="77"/>
      <c r="AV46" s="77"/>
      <c r="AW46" s="77"/>
      <c r="AX46" s="77"/>
      <c r="AY46" s="77"/>
      <c r="AZ46" s="17"/>
      <c r="BA46" s="17"/>
      <c r="BB46" s="17"/>
    </row>
    <row r="47" spans="1:54" ht="15.75" customHeight="1" thickBot="1" x14ac:dyDescent="0.35">
      <c r="A47" s="807"/>
      <c r="B47" s="768" t="s">
        <v>167</v>
      </c>
      <c r="C47" s="769"/>
      <c r="D47" s="769"/>
      <c r="E47" s="769"/>
      <c r="F47" s="769"/>
      <c r="G47" s="769"/>
      <c r="H47" s="769"/>
      <c r="I47" s="769"/>
      <c r="J47" s="770"/>
      <c r="K47" s="62">
        <f>SUM(K46:K46)</f>
        <v>0</v>
      </c>
      <c r="L47" s="768" t="s">
        <v>168</v>
      </c>
      <c r="M47" s="769"/>
      <c r="N47" s="769"/>
      <c r="O47" s="769"/>
      <c r="P47" s="770"/>
      <c r="Q47" s="62">
        <f>SUM(Q46:Q46)</f>
        <v>0</v>
      </c>
      <c r="R47" s="768" t="s">
        <v>169</v>
      </c>
      <c r="S47" s="769"/>
      <c r="T47" s="769"/>
      <c r="U47" s="769"/>
      <c r="V47" s="770"/>
      <c r="W47" s="62">
        <f>SUM(W46:W46)</f>
        <v>0</v>
      </c>
      <c r="X47" s="768" t="s">
        <v>170</v>
      </c>
      <c r="Y47" s="769"/>
      <c r="Z47" s="769"/>
      <c r="AA47" s="769"/>
      <c r="AB47" s="770"/>
      <c r="AC47" s="62">
        <f>SUM(AC46:AC46)</f>
        <v>0</v>
      </c>
      <c r="AD47" s="768" t="s">
        <v>171</v>
      </c>
      <c r="AE47" s="769"/>
      <c r="AF47" s="769"/>
      <c r="AG47" s="769"/>
      <c r="AH47" s="770"/>
      <c r="AI47" s="62">
        <f>SUM(AI46:AI46)</f>
        <v>0</v>
      </c>
      <c r="AJ47" s="768" t="s">
        <v>174</v>
      </c>
      <c r="AK47" s="769"/>
      <c r="AL47" s="769"/>
      <c r="AM47" s="769"/>
      <c r="AN47" s="770"/>
      <c r="AO47" s="62">
        <f>SUM(AO46:AO46)</f>
        <v>0</v>
      </c>
      <c r="AP47" s="65">
        <f>AI47+AC47+W47+Q47+K47+AO47</f>
        <v>0</v>
      </c>
      <c r="AQ47" s="360" t="b">
        <f>IF(AP47=SUM(AP46:AP46),TRUE)</f>
        <v>1</v>
      </c>
      <c r="AR47" s="77"/>
      <c r="AS47" s="77"/>
      <c r="AT47" s="77"/>
      <c r="AU47" s="77"/>
      <c r="AV47" s="77"/>
      <c r="AW47" s="77"/>
      <c r="AX47" s="77"/>
      <c r="AY47" s="77"/>
      <c r="AZ47" s="17"/>
      <c r="BA47" s="17"/>
      <c r="BB47" s="17"/>
    </row>
    <row r="48" spans="1:54" ht="26.25" customHeight="1" thickBot="1" x14ac:dyDescent="0.5">
      <c r="A48" s="807"/>
      <c r="B48" s="815" t="s">
        <v>42</v>
      </c>
      <c r="C48" s="816"/>
      <c r="D48" s="816"/>
      <c r="E48" s="817"/>
      <c r="F48" s="73"/>
      <c r="G48" s="73"/>
      <c r="H48" s="73"/>
      <c r="I48" s="73"/>
      <c r="J48" s="73"/>
      <c r="K48" s="74"/>
      <c r="L48" s="75"/>
      <c r="M48" s="73"/>
      <c r="N48" s="73"/>
      <c r="O48" s="73"/>
      <c r="P48" s="73"/>
      <c r="Q48" s="74"/>
      <c r="R48" s="75"/>
      <c r="S48" s="73"/>
      <c r="T48" s="73"/>
      <c r="U48" s="73"/>
      <c r="V48" s="73"/>
      <c r="W48" s="74"/>
      <c r="X48" s="75"/>
      <c r="Y48" s="73"/>
      <c r="Z48" s="73"/>
      <c r="AA48" s="73"/>
      <c r="AB48" s="73"/>
      <c r="AC48" s="74"/>
      <c r="AD48" s="75"/>
      <c r="AE48" s="73"/>
      <c r="AF48" s="73"/>
      <c r="AG48" s="73"/>
      <c r="AH48" s="73"/>
      <c r="AI48" s="74"/>
      <c r="AJ48" s="75"/>
      <c r="AK48" s="73"/>
      <c r="AL48" s="73"/>
      <c r="AM48" s="73"/>
      <c r="AN48" s="73"/>
      <c r="AO48" s="74"/>
      <c r="AP48" s="76"/>
      <c r="AQ48" s="359"/>
      <c r="AR48" s="77"/>
      <c r="AS48" s="77"/>
      <c r="AT48" s="77"/>
      <c r="AU48" s="77"/>
      <c r="AV48" s="77"/>
      <c r="AW48" s="77"/>
      <c r="AX48" s="77"/>
      <c r="AY48" s="77"/>
      <c r="AZ48" s="17"/>
      <c r="BA48" s="17"/>
      <c r="BB48" s="17"/>
    </row>
    <row r="49" spans="1:54" ht="15" customHeight="1" x14ac:dyDescent="0.3">
      <c r="A49" s="807"/>
      <c r="B49" s="840" t="s">
        <v>43</v>
      </c>
      <c r="C49" s="841"/>
      <c r="D49" s="841"/>
      <c r="E49" s="842"/>
      <c r="F49" s="236"/>
      <c r="G49" s="237"/>
      <c r="H49" s="237"/>
      <c r="I49" s="238"/>
      <c r="J49" s="239"/>
      <c r="K49" s="223"/>
      <c r="L49" s="236"/>
      <c r="M49" s="237"/>
      <c r="N49" s="237"/>
      <c r="O49" s="238"/>
      <c r="P49" s="239"/>
      <c r="Q49" s="223"/>
      <c r="R49" s="236"/>
      <c r="S49" s="237"/>
      <c r="T49" s="237"/>
      <c r="U49" s="238"/>
      <c r="V49" s="239"/>
      <c r="W49" s="223"/>
      <c r="X49" s="236"/>
      <c r="Y49" s="237"/>
      <c r="Z49" s="237"/>
      <c r="AA49" s="238"/>
      <c r="AB49" s="239"/>
      <c r="AC49" s="223"/>
      <c r="AD49" s="236"/>
      <c r="AE49" s="237"/>
      <c r="AF49" s="237"/>
      <c r="AG49" s="238"/>
      <c r="AH49" s="239"/>
      <c r="AI49" s="223"/>
      <c r="AJ49" s="236"/>
      <c r="AK49" s="237"/>
      <c r="AL49" s="237"/>
      <c r="AM49" s="238"/>
      <c r="AN49" s="239"/>
      <c r="AO49" s="223"/>
      <c r="AP49" s="206">
        <f>AI49+AC49+W49+Q49+K49+AO49</f>
        <v>0</v>
      </c>
      <c r="AQ49" s="355"/>
      <c r="AR49" s="77"/>
      <c r="AS49" s="77"/>
      <c r="AT49" s="77"/>
      <c r="AU49" s="77"/>
      <c r="AV49" s="77"/>
      <c r="AW49" s="77"/>
      <c r="AX49" s="77"/>
      <c r="AY49" s="77"/>
      <c r="AZ49" s="17"/>
      <c r="BA49" s="17"/>
      <c r="BB49" s="17"/>
    </row>
    <row r="50" spans="1:54" ht="15" customHeight="1" x14ac:dyDescent="0.3">
      <c r="A50" s="807"/>
      <c r="B50" s="843" t="s">
        <v>44</v>
      </c>
      <c r="C50" s="844"/>
      <c r="D50" s="844"/>
      <c r="E50" s="845"/>
      <c r="F50" s="240"/>
      <c r="G50" s="241"/>
      <c r="H50" s="241"/>
      <c r="I50" s="242"/>
      <c r="J50" s="243"/>
      <c r="K50" s="223"/>
      <c r="L50" s="240"/>
      <c r="M50" s="241"/>
      <c r="N50" s="241"/>
      <c r="O50" s="242"/>
      <c r="P50" s="243"/>
      <c r="Q50" s="223"/>
      <c r="R50" s="240"/>
      <c r="S50" s="241"/>
      <c r="T50" s="241"/>
      <c r="U50" s="242"/>
      <c r="V50" s="243"/>
      <c r="W50" s="223"/>
      <c r="X50" s="240"/>
      <c r="Y50" s="241"/>
      <c r="Z50" s="241"/>
      <c r="AA50" s="242"/>
      <c r="AB50" s="243"/>
      <c r="AC50" s="223"/>
      <c r="AD50" s="240"/>
      <c r="AE50" s="241"/>
      <c r="AF50" s="241"/>
      <c r="AG50" s="242"/>
      <c r="AH50" s="243"/>
      <c r="AI50" s="223"/>
      <c r="AJ50" s="240"/>
      <c r="AK50" s="241"/>
      <c r="AL50" s="241"/>
      <c r="AM50" s="242"/>
      <c r="AN50" s="243"/>
      <c r="AO50" s="223"/>
      <c r="AP50" s="206">
        <f>AI50+AC50+W50+Q50+K50+AO50</f>
        <v>0</v>
      </c>
      <c r="AQ50" s="355"/>
      <c r="AR50" s="77"/>
      <c r="AS50" s="77"/>
      <c r="AT50" s="77"/>
      <c r="AU50" s="77"/>
      <c r="AV50" s="77"/>
      <c r="AW50" s="77"/>
      <c r="AX50" s="77"/>
      <c r="AY50" s="77"/>
      <c r="AZ50" s="17"/>
      <c r="BA50" s="17"/>
      <c r="BB50" s="17"/>
    </row>
    <row r="51" spans="1:54" ht="15.75" customHeight="1" thickBot="1" x14ac:dyDescent="0.35">
      <c r="A51" s="807"/>
      <c r="B51" s="843" t="s">
        <v>45</v>
      </c>
      <c r="C51" s="844"/>
      <c r="D51" s="844"/>
      <c r="E51" s="845"/>
      <c r="F51" s="240"/>
      <c r="G51" s="241"/>
      <c r="H51" s="241"/>
      <c r="I51" s="242"/>
      <c r="J51" s="243"/>
      <c r="K51" s="78"/>
      <c r="L51" s="240"/>
      <c r="M51" s="241"/>
      <c r="N51" s="241"/>
      <c r="O51" s="242"/>
      <c r="P51" s="243"/>
      <c r="Q51" s="78"/>
      <c r="R51" s="240"/>
      <c r="S51" s="241"/>
      <c r="T51" s="241"/>
      <c r="U51" s="242"/>
      <c r="V51" s="243"/>
      <c r="W51" s="78"/>
      <c r="X51" s="240"/>
      <c r="Y51" s="241"/>
      <c r="Z51" s="241"/>
      <c r="AA51" s="242"/>
      <c r="AB51" s="243"/>
      <c r="AC51" s="78"/>
      <c r="AD51" s="240"/>
      <c r="AE51" s="241"/>
      <c r="AF51" s="241"/>
      <c r="AG51" s="242"/>
      <c r="AH51" s="243"/>
      <c r="AI51" s="78"/>
      <c r="AJ51" s="240"/>
      <c r="AK51" s="241"/>
      <c r="AL51" s="241"/>
      <c r="AM51" s="242"/>
      <c r="AN51" s="243"/>
      <c r="AO51" s="78"/>
      <c r="AP51" s="206">
        <f t="shared" ref="AP51" si="41">AI51+AC51+W51+Q51+K51+AO51</f>
        <v>0</v>
      </c>
      <c r="AQ51" s="361"/>
      <c r="AR51" s="77"/>
      <c r="AS51" s="77"/>
      <c r="AT51" s="77"/>
      <c r="AU51" s="77"/>
      <c r="AV51" s="77"/>
      <c r="AW51" s="77"/>
      <c r="AX51" s="77"/>
      <c r="AY51" s="77"/>
      <c r="AZ51" s="17"/>
      <c r="BA51" s="17"/>
      <c r="BB51" s="17"/>
    </row>
    <row r="52" spans="1:54" ht="15.75" customHeight="1" thickBot="1" x14ac:dyDescent="0.35">
      <c r="A52" s="807"/>
      <c r="B52" s="768" t="s">
        <v>46</v>
      </c>
      <c r="C52" s="769"/>
      <c r="D52" s="769"/>
      <c r="E52" s="769"/>
      <c r="F52" s="769"/>
      <c r="G52" s="769"/>
      <c r="H52" s="769"/>
      <c r="I52" s="769"/>
      <c r="J52" s="770"/>
      <c r="K52" s="62">
        <f>SUM(K49:K51)</f>
        <v>0</v>
      </c>
      <c r="L52" s="768" t="s">
        <v>47</v>
      </c>
      <c r="M52" s="769"/>
      <c r="N52" s="769"/>
      <c r="O52" s="769"/>
      <c r="P52" s="770"/>
      <c r="Q52" s="62">
        <f>SUM(Q49:Q51)</f>
        <v>0</v>
      </c>
      <c r="R52" s="768" t="s">
        <v>48</v>
      </c>
      <c r="S52" s="769"/>
      <c r="T52" s="769"/>
      <c r="U52" s="769"/>
      <c r="V52" s="770"/>
      <c r="W52" s="62">
        <f>SUM(W49:W51)</f>
        <v>0</v>
      </c>
      <c r="X52" s="768" t="s">
        <v>49</v>
      </c>
      <c r="Y52" s="769"/>
      <c r="Z52" s="769"/>
      <c r="AA52" s="769"/>
      <c r="AB52" s="770"/>
      <c r="AC52" s="62">
        <f>SUM(AC49:AC51)</f>
        <v>0</v>
      </c>
      <c r="AD52" s="768" t="s">
        <v>50</v>
      </c>
      <c r="AE52" s="769"/>
      <c r="AF52" s="769"/>
      <c r="AG52" s="769"/>
      <c r="AH52" s="770"/>
      <c r="AI52" s="62">
        <f>SUM(AI49:AI51)</f>
        <v>0</v>
      </c>
      <c r="AJ52" s="768" t="s">
        <v>173</v>
      </c>
      <c r="AK52" s="769"/>
      <c r="AL52" s="769"/>
      <c r="AM52" s="769"/>
      <c r="AN52" s="770"/>
      <c r="AO52" s="62">
        <f>SUM(AO49:AO51)</f>
        <v>0</v>
      </c>
      <c r="AP52" s="65">
        <f>AI52+AC52+W52+Q52+K52+AO52</f>
        <v>0</v>
      </c>
      <c r="AQ52" s="360" t="b">
        <f>IF(AP52=SUM(AP49:AP51),TRUE)</f>
        <v>1</v>
      </c>
      <c r="AR52" s="77"/>
      <c r="AS52" s="77"/>
      <c r="AT52" s="77"/>
      <c r="AU52" s="77"/>
      <c r="AV52" s="77"/>
      <c r="AW52" s="77"/>
      <c r="AX52" s="77"/>
      <c r="AY52" s="77"/>
      <c r="AZ52" s="17"/>
      <c r="BA52" s="17"/>
      <c r="BB52" s="17"/>
    </row>
    <row r="53" spans="1:54" ht="24.75" customHeight="1" thickBot="1" x14ac:dyDescent="0.5">
      <c r="A53" s="807"/>
      <c r="B53" s="815" t="s">
        <v>51</v>
      </c>
      <c r="C53" s="816"/>
      <c r="D53" s="816"/>
      <c r="E53" s="817"/>
      <c r="F53" s="849"/>
      <c r="G53" s="850"/>
      <c r="H53" s="850"/>
      <c r="I53" s="850"/>
      <c r="J53" s="851"/>
      <c r="K53" s="73"/>
      <c r="L53" s="75"/>
      <c r="M53" s="73"/>
      <c r="N53" s="73"/>
      <c r="O53" s="73"/>
      <c r="P53" s="73"/>
      <c r="Q53" s="74"/>
      <c r="R53" s="75"/>
      <c r="S53" s="73"/>
      <c r="T53" s="73"/>
      <c r="U53" s="73"/>
      <c r="V53" s="73"/>
      <c r="W53" s="74"/>
      <c r="X53" s="75"/>
      <c r="Y53" s="73"/>
      <c r="Z53" s="73"/>
      <c r="AA53" s="73"/>
      <c r="AB53" s="73"/>
      <c r="AC53" s="74"/>
      <c r="AD53" s="75"/>
      <c r="AE53" s="73"/>
      <c r="AF53" s="73"/>
      <c r="AG53" s="73"/>
      <c r="AH53" s="73"/>
      <c r="AI53" s="74"/>
      <c r="AJ53" s="75"/>
      <c r="AK53" s="73"/>
      <c r="AL53" s="73"/>
      <c r="AM53" s="73"/>
      <c r="AN53" s="73"/>
      <c r="AO53" s="74"/>
      <c r="AP53" s="76"/>
      <c r="AQ53" s="359"/>
      <c r="AR53" s="77"/>
      <c r="AS53" s="77"/>
      <c r="AT53" s="77"/>
      <c r="AU53" s="77"/>
      <c r="AV53" s="77"/>
      <c r="AW53" s="77"/>
      <c r="AX53" s="77"/>
      <c r="AY53" s="77"/>
      <c r="AZ53" s="17"/>
      <c r="BA53" s="17"/>
      <c r="BB53" s="17"/>
    </row>
    <row r="54" spans="1:54" ht="15" customHeight="1" x14ac:dyDescent="0.3">
      <c r="A54" s="807"/>
      <c r="B54" s="809" t="s">
        <v>52</v>
      </c>
      <c r="C54" s="810"/>
      <c r="D54" s="810"/>
      <c r="E54" s="811"/>
      <c r="F54" s="245"/>
      <c r="G54" s="237"/>
      <c r="H54" s="237"/>
      <c r="I54" s="238"/>
      <c r="J54" s="246"/>
      <c r="K54" s="224"/>
      <c r="L54" s="236"/>
      <c r="M54" s="237"/>
      <c r="N54" s="237"/>
      <c r="O54" s="238"/>
      <c r="P54" s="239"/>
      <c r="Q54" s="225"/>
      <c r="R54" s="236"/>
      <c r="S54" s="237"/>
      <c r="T54" s="237"/>
      <c r="U54" s="238"/>
      <c r="V54" s="239"/>
      <c r="W54" s="225"/>
      <c r="X54" s="236"/>
      <c r="Y54" s="237"/>
      <c r="Z54" s="237"/>
      <c r="AA54" s="238"/>
      <c r="AB54" s="239"/>
      <c r="AC54" s="225"/>
      <c r="AD54" s="236"/>
      <c r="AE54" s="237"/>
      <c r="AF54" s="237"/>
      <c r="AG54" s="238"/>
      <c r="AH54" s="239"/>
      <c r="AI54" s="225"/>
      <c r="AJ54" s="236"/>
      <c r="AK54" s="237"/>
      <c r="AL54" s="237"/>
      <c r="AM54" s="238"/>
      <c r="AN54" s="239"/>
      <c r="AO54" s="225"/>
      <c r="AP54" s="206">
        <f>AI54+AC54+W54+Q54+K54+AO54</f>
        <v>0</v>
      </c>
      <c r="AQ54" s="362"/>
      <c r="AR54" s="77"/>
      <c r="AS54" s="77"/>
      <c r="AT54" s="77"/>
      <c r="AU54" s="77"/>
      <c r="AV54" s="77"/>
      <c r="AW54" s="77"/>
      <c r="AX54" s="77"/>
      <c r="AY54" s="77"/>
      <c r="AZ54" s="17"/>
      <c r="BA54" s="17"/>
      <c r="BB54" s="17"/>
    </row>
    <row r="55" spans="1:54" ht="15" customHeight="1" x14ac:dyDescent="0.3">
      <c r="A55" s="807"/>
      <c r="B55" s="812" t="s">
        <v>58</v>
      </c>
      <c r="C55" s="813"/>
      <c r="D55" s="813"/>
      <c r="E55" s="814"/>
      <c r="F55" s="244"/>
      <c r="G55" s="241"/>
      <c r="H55" s="241"/>
      <c r="I55" s="242"/>
      <c r="J55" s="247"/>
      <c r="K55" s="224"/>
      <c r="L55" s="240"/>
      <c r="M55" s="241"/>
      <c r="N55" s="241"/>
      <c r="O55" s="242"/>
      <c r="P55" s="243"/>
      <c r="Q55" s="225"/>
      <c r="R55" s="240"/>
      <c r="S55" s="241"/>
      <c r="T55" s="241"/>
      <c r="U55" s="242"/>
      <c r="V55" s="243"/>
      <c r="W55" s="225"/>
      <c r="X55" s="240"/>
      <c r="Y55" s="241"/>
      <c r="Z55" s="241"/>
      <c r="AA55" s="242"/>
      <c r="AB55" s="243"/>
      <c r="AC55" s="225"/>
      <c r="AD55" s="240"/>
      <c r="AE55" s="241"/>
      <c r="AF55" s="241"/>
      <c r="AG55" s="242"/>
      <c r="AH55" s="243"/>
      <c r="AI55" s="225"/>
      <c r="AJ55" s="240"/>
      <c r="AK55" s="241"/>
      <c r="AL55" s="241"/>
      <c r="AM55" s="242"/>
      <c r="AN55" s="243"/>
      <c r="AO55" s="225"/>
      <c r="AP55" s="206">
        <f t="shared" ref="AP55:AP64" si="42">AI55+AC55+W55+Q55+K55+AO55</f>
        <v>0</v>
      </c>
      <c r="AQ55" s="355"/>
      <c r="AR55" s="77"/>
      <c r="AS55" s="77"/>
      <c r="AT55" s="77"/>
      <c r="AU55" s="77"/>
      <c r="AV55" s="77"/>
      <c r="AW55" s="77"/>
      <c r="AX55" s="77"/>
      <c r="AY55" s="77"/>
      <c r="AZ55" s="17"/>
      <c r="BA55" s="17"/>
      <c r="BB55" s="17"/>
    </row>
    <row r="56" spans="1:54" ht="15" customHeight="1" x14ac:dyDescent="0.3">
      <c r="A56" s="807"/>
      <c r="B56" s="812" t="s">
        <v>53</v>
      </c>
      <c r="C56" s="813"/>
      <c r="D56" s="813"/>
      <c r="E56" s="814"/>
      <c r="F56" s="244"/>
      <c r="G56" s="241"/>
      <c r="H56" s="241"/>
      <c r="I56" s="242"/>
      <c r="J56" s="247"/>
      <c r="K56" s="224"/>
      <c r="L56" s="240"/>
      <c r="M56" s="241"/>
      <c r="N56" s="241"/>
      <c r="O56" s="242"/>
      <c r="P56" s="243"/>
      <c r="Q56" s="225"/>
      <c r="R56" s="240"/>
      <c r="S56" s="241"/>
      <c r="T56" s="241"/>
      <c r="U56" s="242"/>
      <c r="V56" s="243"/>
      <c r="W56" s="225"/>
      <c r="X56" s="240"/>
      <c r="Y56" s="241"/>
      <c r="Z56" s="241"/>
      <c r="AA56" s="242"/>
      <c r="AB56" s="243"/>
      <c r="AC56" s="225"/>
      <c r="AD56" s="240"/>
      <c r="AE56" s="241"/>
      <c r="AF56" s="241"/>
      <c r="AG56" s="242"/>
      <c r="AH56" s="243"/>
      <c r="AI56" s="225"/>
      <c r="AJ56" s="240"/>
      <c r="AK56" s="241"/>
      <c r="AL56" s="241"/>
      <c r="AM56" s="242"/>
      <c r="AN56" s="243"/>
      <c r="AO56" s="225"/>
      <c r="AP56" s="206">
        <f t="shared" si="42"/>
        <v>0</v>
      </c>
      <c r="AQ56" s="355"/>
      <c r="AR56" s="77"/>
      <c r="AS56" s="77"/>
      <c r="AT56" s="77"/>
      <c r="AU56" s="77"/>
      <c r="AV56" s="77"/>
      <c r="AW56" s="77"/>
      <c r="AX56" s="77"/>
      <c r="AY56" s="77"/>
      <c r="AZ56" s="17"/>
      <c r="BA56" s="17"/>
      <c r="BB56" s="17"/>
    </row>
    <row r="57" spans="1:54" ht="15" customHeight="1" x14ac:dyDescent="0.3">
      <c r="A57" s="807"/>
      <c r="B57" s="846" t="s">
        <v>54</v>
      </c>
      <c r="C57" s="847"/>
      <c r="D57" s="847"/>
      <c r="E57" s="848"/>
      <c r="F57" s="244"/>
      <c r="G57" s="241"/>
      <c r="H57" s="241"/>
      <c r="I57" s="242"/>
      <c r="J57" s="247"/>
      <c r="K57" s="224"/>
      <c r="L57" s="240"/>
      <c r="M57" s="241"/>
      <c r="N57" s="241"/>
      <c r="O57" s="242"/>
      <c r="P57" s="243"/>
      <c r="Q57" s="225"/>
      <c r="R57" s="240"/>
      <c r="S57" s="241"/>
      <c r="T57" s="241"/>
      <c r="U57" s="242"/>
      <c r="V57" s="243"/>
      <c r="W57" s="225"/>
      <c r="X57" s="240"/>
      <c r="Y57" s="241"/>
      <c r="Z57" s="241"/>
      <c r="AA57" s="242"/>
      <c r="AB57" s="243"/>
      <c r="AC57" s="225"/>
      <c r="AD57" s="240"/>
      <c r="AE57" s="241"/>
      <c r="AF57" s="241"/>
      <c r="AG57" s="242"/>
      <c r="AH57" s="243"/>
      <c r="AI57" s="225"/>
      <c r="AJ57" s="240"/>
      <c r="AK57" s="241"/>
      <c r="AL57" s="241"/>
      <c r="AM57" s="242"/>
      <c r="AN57" s="243"/>
      <c r="AO57" s="225"/>
      <c r="AP57" s="206">
        <f t="shared" si="42"/>
        <v>0</v>
      </c>
      <c r="AQ57" s="355"/>
      <c r="AR57" s="77"/>
      <c r="AS57" s="77"/>
      <c r="AT57" s="77"/>
      <c r="AU57" s="77"/>
      <c r="AV57" s="77"/>
      <c r="AW57" s="77"/>
      <c r="AX57" s="77"/>
      <c r="AY57" s="77"/>
      <c r="AZ57" s="17"/>
      <c r="BA57" s="17"/>
      <c r="BB57" s="17"/>
    </row>
    <row r="58" spans="1:54" ht="15" customHeight="1" x14ac:dyDescent="0.3">
      <c r="A58" s="807"/>
      <c r="B58" s="812" t="s">
        <v>55</v>
      </c>
      <c r="C58" s="813"/>
      <c r="D58" s="813"/>
      <c r="E58" s="814"/>
      <c r="F58" s="244"/>
      <c r="G58" s="241"/>
      <c r="H58" s="241"/>
      <c r="I58" s="242"/>
      <c r="J58" s="247"/>
      <c r="K58" s="224"/>
      <c r="L58" s="240"/>
      <c r="M58" s="241"/>
      <c r="N58" s="241"/>
      <c r="O58" s="242"/>
      <c r="P58" s="243"/>
      <c r="Q58" s="225"/>
      <c r="R58" s="240"/>
      <c r="S58" s="241"/>
      <c r="T58" s="241"/>
      <c r="U58" s="242"/>
      <c r="V58" s="243"/>
      <c r="W58" s="225"/>
      <c r="X58" s="240"/>
      <c r="Y58" s="241"/>
      <c r="Z58" s="241"/>
      <c r="AA58" s="242"/>
      <c r="AB58" s="243"/>
      <c r="AC58" s="225"/>
      <c r="AD58" s="240"/>
      <c r="AE58" s="241"/>
      <c r="AF58" s="241"/>
      <c r="AG58" s="242"/>
      <c r="AH58" s="243"/>
      <c r="AI58" s="225"/>
      <c r="AJ58" s="240"/>
      <c r="AK58" s="241"/>
      <c r="AL58" s="241"/>
      <c r="AM58" s="242"/>
      <c r="AN58" s="243"/>
      <c r="AO58" s="225"/>
      <c r="AP58" s="206">
        <f t="shared" si="42"/>
        <v>0</v>
      </c>
      <c r="AQ58" s="355"/>
      <c r="AR58" s="77"/>
      <c r="AS58" s="77"/>
      <c r="AT58" s="77"/>
      <c r="AU58" s="77"/>
      <c r="AV58" s="77"/>
      <c r="AW58" s="77"/>
      <c r="AX58" s="77"/>
      <c r="AY58" s="77"/>
      <c r="AZ58" s="17"/>
      <c r="BA58" s="17"/>
      <c r="BB58" s="17"/>
    </row>
    <row r="59" spans="1:54" ht="15" customHeight="1" x14ac:dyDescent="0.3">
      <c r="A59" s="807"/>
      <c r="B59" s="812" t="s">
        <v>56</v>
      </c>
      <c r="C59" s="813"/>
      <c r="D59" s="813"/>
      <c r="E59" s="814"/>
      <c r="F59" s="244"/>
      <c r="G59" s="241"/>
      <c r="H59" s="241"/>
      <c r="I59" s="242"/>
      <c r="J59" s="247"/>
      <c r="K59" s="224"/>
      <c r="L59" s="240"/>
      <c r="M59" s="241"/>
      <c r="N59" s="241"/>
      <c r="O59" s="242"/>
      <c r="P59" s="243"/>
      <c r="Q59" s="225"/>
      <c r="R59" s="240"/>
      <c r="S59" s="241"/>
      <c r="T59" s="241"/>
      <c r="U59" s="242"/>
      <c r="V59" s="243"/>
      <c r="W59" s="225"/>
      <c r="X59" s="240"/>
      <c r="Y59" s="241"/>
      <c r="Z59" s="241"/>
      <c r="AA59" s="242"/>
      <c r="AB59" s="243"/>
      <c r="AC59" s="225"/>
      <c r="AD59" s="240"/>
      <c r="AE59" s="241"/>
      <c r="AF59" s="241"/>
      <c r="AG59" s="242"/>
      <c r="AH59" s="243"/>
      <c r="AI59" s="225"/>
      <c r="AJ59" s="240"/>
      <c r="AK59" s="241"/>
      <c r="AL59" s="241"/>
      <c r="AM59" s="242"/>
      <c r="AN59" s="243"/>
      <c r="AO59" s="225"/>
      <c r="AP59" s="206">
        <f t="shared" si="42"/>
        <v>0</v>
      </c>
      <c r="AQ59" s="355"/>
      <c r="AR59" s="77"/>
      <c r="AS59" s="77"/>
      <c r="AT59" s="77"/>
      <c r="AU59" s="77"/>
      <c r="AV59" s="77"/>
      <c r="AW59" s="77"/>
      <c r="AX59" s="77"/>
      <c r="AY59" s="77"/>
      <c r="AZ59" s="17"/>
      <c r="BA59" s="17"/>
      <c r="BB59" s="17"/>
    </row>
    <row r="60" spans="1:54" ht="15" customHeight="1" x14ac:dyDescent="0.3">
      <c r="A60" s="807"/>
      <c r="B60" s="812" t="s">
        <v>57</v>
      </c>
      <c r="C60" s="813"/>
      <c r="D60" s="813"/>
      <c r="E60" s="814"/>
      <c r="F60" s="80"/>
      <c r="G60" s="81"/>
      <c r="H60" s="81"/>
      <c r="I60" s="82"/>
      <c r="J60" s="83"/>
      <c r="K60" s="84"/>
      <c r="L60" s="85"/>
      <c r="M60" s="81"/>
      <c r="N60" s="81"/>
      <c r="O60" s="82"/>
      <c r="P60" s="86"/>
      <c r="Q60" s="223"/>
      <c r="R60" s="85"/>
      <c r="S60" s="81"/>
      <c r="T60" s="81"/>
      <c r="U60" s="82"/>
      <c r="V60" s="86"/>
      <c r="W60" s="223"/>
      <c r="X60" s="85"/>
      <c r="Y60" s="81"/>
      <c r="Z60" s="81"/>
      <c r="AA60" s="82"/>
      <c r="AB60" s="86"/>
      <c r="AC60" s="223"/>
      <c r="AD60" s="85"/>
      <c r="AE60" s="81"/>
      <c r="AF60" s="81"/>
      <c r="AG60" s="82"/>
      <c r="AH60" s="86"/>
      <c r="AI60" s="223"/>
      <c r="AJ60" s="85"/>
      <c r="AK60" s="81"/>
      <c r="AL60" s="81"/>
      <c r="AM60" s="82"/>
      <c r="AN60" s="86"/>
      <c r="AO60" s="223"/>
      <c r="AP60" s="206">
        <f t="shared" si="42"/>
        <v>0</v>
      </c>
      <c r="AQ60" s="355"/>
      <c r="AR60" s="77"/>
      <c r="AS60" s="77"/>
      <c r="AT60" s="77"/>
      <c r="AU60" s="77"/>
      <c r="AV60" s="77"/>
      <c r="AW60" s="77"/>
      <c r="AX60" s="77"/>
      <c r="AY60" s="77"/>
      <c r="AZ60" s="17"/>
      <c r="BA60" s="17"/>
      <c r="BB60" s="17"/>
    </row>
    <row r="61" spans="1:54" ht="15" customHeight="1" x14ac:dyDescent="0.3">
      <c r="A61" s="807"/>
      <c r="B61" s="812" t="s">
        <v>151</v>
      </c>
      <c r="C61" s="813"/>
      <c r="D61" s="813"/>
      <c r="E61" s="814"/>
      <c r="F61" s="80"/>
      <c r="G61" s="81"/>
      <c r="H61" s="81"/>
      <c r="I61" s="82"/>
      <c r="J61" s="83"/>
      <c r="K61" s="87"/>
      <c r="L61" s="85"/>
      <c r="M61" s="81"/>
      <c r="N61" s="81"/>
      <c r="O61" s="82"/>
      <c r="P61" s="82"/>
      <c r="Q61" s="88"/>
      <c r="R61" s="85"/>
      <c r="S61" s="81"/>
      <c r="T61" s="81"/>
      <c r="U61" s="82"/>
      <c r="V61" s="82"/>
      <c r="W61" s="88"/>
      <c r="X61" s="85"/>
      <c r="Y61" s="81"/>
      <c r="Z61" s="81"/>
      <c r="AA61" s="82"/>
      <c r="AB61" s="82"/>
      <c r="AC61" s="88"/>
      <c r="AD61" s="85"/>
      <c r="AE61" s="81"/>
      <c r="AF61" s="81"/>
      <c r="AG61" s="82"/>
      <c r="AH61" s="82"/>
      <c r="AI61" s="88"/>
      <c r="AJ61" s="85"/>
      <c r="AK61" s="81"/>
      <c r="AL61" s="81"/>
      <c r="AM61" s="82"/>
      <c r="AN61" s="82"/>
      <c r="AO61" s="88"/>
      <c r="AP61" s="206">
        <f t="shared" si="42"/>
        <v>0</v>
      </c>
      <c r="AQ61" s="355"/>
      <c r="AR61" s="77"/>
      <c r="AS61" s="77"/>
      <c r="AT61" s="77"/>
      <c r="AU61" s="77"/>
      <c r="AV61" s="77"/>
      <c r="AW61" s="77"/>
      <c r="AX61" s="77"/>
      <c r="AY61" s="77"/>
      <c r="AZ61" s="17"/>
      <c r="BA61" s="17"/>
      <c r="BB61" s="17"/>
    </row>
    <row r="62" spans="1:54" ht="15" customHeight="1" x14ac:dyDescent="0.3">
      <c r="A62" s="807"/>
      <c r="B62" s="812" t="s">
        <v>59</v>
      </c>
      <c r="C62" s="813"/>
      <c r="D62" s="813"/>
      <c r="E62" s="814"/>
      <c r="F62" s="80"/>
      <c r="G62" s="81"/>
      <c r="H62" s="81"/>
      <c r="I62" s="82"/>
      <c r="J62" s="83"/>
      <c r="K62" s="89"/>
      <c r="L62" s="85"/>
      <c r="M62" s="81"/>
      <c r="N62" s="81"/>
      <c r="O62" s="82"/>
      <c r="P62" s="82"/>
      <c r="Q62" s="90"/>
      <c r="R62" s="85"/>
      <c r="S62" s="81"/>
      <c r="T62" s="81"/>
      <c r="U62" s="82"/>
      <c r="V62" s="82"/>
      <c r="W62" s="90"/>
      <c r="X62" s="85"/>
      <c r="Y62" s="81"/>
      <c r="Z62" s="81"/>
      <c r="AA62" s="82"/>
      <c r="AB62" s="82"/>
      <c r="AC62" s="90"/>
      <c r="AD62" s="85"/>
      <c r="AE62" s="81"/>
      <c r="AF62" s="81"/>
      <c r="AG62" s="82"/>
      <c r="AH62" s="82"/>
      <c r="AI62" s="90"/>
      <c r="AJ62" s="85"/>
      <c r="AK62" s="81"/>
      <c r="AL62" s="81"/>
      <c r="AM62" s="82"/>
      <c r="AN62" s="82"/>
      <c r="AO62" s="90"/>
      <c r="AP62" s="206">
        <f t="shared" si="42"/>
        <v>0</v>
      </c>
      <c r="AQ62" s="355"/>
      <c r="AR62" s="77"/>
      <c r="AS62" s="77"/>
      <c r="AT62" s="77"/>
      <c r="AU62" s="77"/>
      <c r="AV62" s="77"/>
      <c r="AW62" s="77"/>
      <c r="AX62" s="77"/>
      <c r="AY62" s="77"/>
      <c r="AZ62" s="17"/>
      <c r="BA62" s="17"/>
      <c r="BB62" s="17"/>
    </row>
    <row r="63" spans="1:54" ht="15" customHeight="1" x14ac:dyDescent="0.3">
      <c r="A63" s="807"/>
      <c r="B63" s="812" t="s">
        <v>59</v>
      </c>
      <c r="C63" s="813"/>
      <c r="D63" s="813"/>
      <c r="E63" s="814"/>
      <c r="F63" s="80"/>
      <c r="G63" s="81"/>
      <c r="H63" s="81"/>
      <c r="I63" s="82"/>
      <c r="J63" s="83"/>
      <c r="K63" s="91"/>
      <c r="L63" s="85"/>
      <c r="M63" s="81"/>
      <c r="N63" s="81"/>
      <c r="O63" s="82"/>
      <c r="P63" s="86"/>
      <c r="Q63" s="92"/>
      <c r="R63" s="85"/>
      <c r="S63" s="81"/>
      <c r="T63" s="81"/>
      <c r="U63" s="82"/>
      <c r="V63" s="86"/>
      <c r="W63" s="92"/>
      <c r="X63" s="85"/>
      <c r="Y63" s="81"/>
      <c r="Z63" s="81"/>
      <c r="AA63" s="82"/>
      <c r="AB63" s="86"/>
      <c r="AC63" s="92"/>
      <c r="AD63" s="85"/>
      <c r="AE63" s="81"/>
      <c r="AF63" s="81"/>
      <c r="AG63" s="82"/>
      <c r="AH63" s="86"/>
      <c r="AI63" s="92"/>
      <c r="AJ63" s="85"/>
      <c r="AK63" s="81"/>
      <c r="AL63" s="81"/>
      <c r="AM63" s="82"/>
      <c r="AN63" s="86"/>
      <c r="AO63" s="92"/>
      <c r="AP63" s="206">
        <f t="shared" si="42"/>
        <v>0</v>
      </c>
      <c r="AQ63" s="355"/>
      <c r="AR63" s="77"/>
      <c r="AS63" s="77"/>
      <c r="AT63" s="77"/>
      <c r="AU63" s="77"/>
      <c r="AV63" s="77"/>
      <c r="AW63" s="77"/>
      <c r="AX63" s="77"/>
      <c r="AY63" s="77"/>
      <c r="AZ63" s="17"/>
      <c r="BA63" s="17"/>
      <c r="BB63" s="17"/>
    </row>
    <row r="64" spans="1:54" ht="15.75" customHeight="1" thickBot="1" x14ac:dyDescent="0.35">
      <c r="A64" s="807"/>
      <c r="B64" s="812" t="s">
        <v>59</v>
      </c>
      <c r="C64" s="813"/>
      <c r="D64" s="813"/>
      <c r="E64" s="814"/>
      <c r="F64" s="80"/>
      <c r="G64" s="81"/>
      <c r="H64" s="81"/>
      <c r="I64" s="82"/>
      <c r="J64" s="83"/>
      <c r="K64" s="93"/>
      <c r="L64" s="85"/>
      <c r="M64" s="81"/>
      <c r="N64" s="81"/>
      <c r="O64" s="82"/>
      <c r="P64" s="86"/>
      <c r="Q64" s="94"/>
      <c r="R64" s="85"/>
      <c r="S64" s="81"/>
      <c r="T64" s="81"/>
      <c r="U64" s="82"/>
      <c r="V64" s="86"/>
      <c r="W64" s="94"/>
      <c r="X64" s="85"/>
      <c r="Y64" s="81"/>
      <c r="Z64" s="81"/>
      <c r="AA64" s="82"/>
      <c r="AB64" s="86"/>
      <c r="AC64" s="94"/>
      <c r="AD64" s="85"/>
      <c r="AE64" s="81"/>
      <c r="AF64" s="81"/>
      <c r="AG64" s="82"/>
      <c r="AH64" s="86"/>
      <c r="AI64" s="94"/>
      <c r="AJ64" s="85"/>
      <c r="AK64" s="81"/>
      <c r="AL64" s="81"/>
      <c r="AM64" s="82"/>
      <c r="AN64" s="86"/>
      <c r="AO64" s="94"/>
      <c r="AP64" s="206">
        <f t="shared" si="42"/>
        <v>0</v>
      </c>
      <c r="AQ64" s="361"/>
      <c r="AR64" s="77"/>
      <c r="AS64" s="77"/>
      <c r="AT64" s="77"/>
      <c r="AU64" s="77"/>
      <c r="AV64" s="77"/>
      <c r="AW64" s="77"/>
      <c r="AX64" s="77"/>
      <c r="AY64" s="77"/>
      <c r="AZ64" s="17"/>
      <c r="BA64" s="17"/>
      <c r="BB64" s="17"/>
    </row>
    <row r="65" spans="1:54" ht="15.75" customHeight="1" thickBot="1" x14ac:dyDescent="0.35">
      <c r="A65" s="808"/>
      <c r="B65" s="768" t="s">
        <v>60</v>
      </c>
      <c r="C65" s="769"/>
      <c r="D65" s="769"/>
      <c r="E65" s="769"/>
      <c r="F65" s="769"/>
      <c r="G65" s="769"/>
      <c r="H65" s="769"/>
      <c r="I65" s="769"/>
      <c r="J65" s="770"/>
      <c r="K65" s="95">
        <f>SUM(K54:K64)</f>
        <v>0</v>
      </c>
      <c r="L65" s="768" t="s">
        <v>61</v>
      </c>
      <c r="M65" s="769"/>
      <c r="N65" s="769"/>
      <c r="O65" s="769"/>
      <c r="P65" s="770"/>
      <c r="Q65" s="62">
        <f>SUM(Q54:Q64)</f>
        <v>0</v>
      </c>
      <c r="R65" s="768" t="s">
        <v>62</v>
      </c>
      <c r="S65" s="769"/>
      <c r="T65" s="769"/>
      <c r="U65" s="769"/>
      <c r="V65" s="770"/>
      <c r="W65" s="62">
        <f>SUM(W54:W64)</f>
        <v>0</v>
      </c>
      <c r="X65" s="768" t="s">
        <v>63</v>
      </c>
      <c r="Y65" s="769"/>
      <c r="Z65" s="769"/>
      <c r="AA65" s="769"/>
      <c r="AB65" s="770"/>
      <c r="AC65" s="62">
        <f>SUM(AC54:AC64)</f>
        <v>0</v>
      </c>
      <c r="AD65" s="768" t="s">
        <v>64</v>
      </c>
      <c r="AE65" s="769"/>
      <c r="AF65" s="769"/>
      <c r="AG65" s="769"/>
      <c r="AH65" s="770"/>
      <c r="AI65" s="62">
        <f>SUM(AI54:AI64)</f>
        <v>0</v>
      </c>
      <c r="AJ65" s="768" t="s">
        <v>175</v>
      </c>
      <c r="AK65" s="769"/>
      <c r="AL65" s="769"/>
      <c r="AM65" s="769"/>
      <c r="AN65" s="770"/>
      <c r="AO65" s="62">
        <f>SUM(AO54:AO64)</f>
        <v>0</v>
      </c>
      <c r="AP65" s="65">
        <f>AI65+AC65+W65+Q65+K65+AO65</f>
        <v>0</v>
      </c>
      <c r="AQ65" s="357" t="b">
        <f>IF(AP65=SUM(AP54:AP64),TRUE)</f>
        <v>1</v>
      </c>
      <c r="AR65" s="77"/>
      <c r="AS65" s="77"/>
      <c r="AT65" s="77"/>
      <c r="AU65" s="77"/>
      <c r="AV65" s="77"/>
      <c r="AW65" s="77"/>
      <c r="AX65" s="77"/>
      <c r="AY65" s="77"/>
      <c r="AZ65" s="17"/>
      <c r="BA65" s="17"/>
      <c r="BB65" s="17"/>
    </row>
    <row r="66" spans="1:54" s="17" customFormat="1" ht="9" customHeight="1" thickBot="1" x14ac:dyDescent="0.35">
      <c r="E66" s="68"/>
      <c r="F66" s="24"/>
      <c r="G66" s="24"/>
      <c r="H66" s="24"/>
      <c r="I66" s="24"/>
      <c r="J66" s="24"/>
      <c r="K66" s="70"/>
      <c r="L66" s="24"/>
      <c r="M66" s="24"/>
      <c r="N66" s="24"/>
      <c r="O66" s="24"/>
      <c r="P66" s="24"/>
      <c r="Q66" s="70"/>
      <c r="R66" s="24"/>
      <c r="S66" s="24"/>
      <c r="T66" s="24"/>
      <c r="U66" s="24"/>
      <c r="V66" s="24"/>
      <c r="W66" s="70"/>
      <c r="X66" s="24"/>
      <c r="Y66" s="24"/>
      <c r="Z66" s="24"/>
      <c r="AA66" s="24"/>
      <c r="AB66" s="24"/>
      <c r="AC66" s="70"/>
      <c r="AD66" s="24"/>
      <c r="AE66" s="24"/>
      <c r="AF66" s="24"/>
      <c r="AG66" s="24"/>
      <c r="AH66" s="24"/>
      <c r="AI66" s="70"/>
      <c r="AJ66" s="24"/>
      <c r="AK66" s="24"/>
      <c r="AL66" s="24"/>
      <c r="AM66" s="24"/>
      <c r="AN66" s="24"/>
      <c r="AO66" s="70"/>
      <c r="AP66" s="72"/>
      <c r="AQ66" s="358"/>
      <c r="AR66" s="77"/>
      <c r="AS66" s="77"/>
      <c r="AT66" s="77"/>
      <c r="AU66" s="77"/>
      <c r="AV66" s="77"/>
      <c r="AW66" s="77"/>
      <c r="AX66" s="77"/>
      <c r="AY66" s="77"/>
    </row>
    <row r="67" spans="1:54" s="17" customFormat="1" ht="19.5" customHeight="1" thickBot="1" x14ac:dyDescent="0.5">
      <c r="A67" s="795" t="s">
        <v>65</v>
      </c>
      <c r="B67" s="815" t="s">
        <v>287</v>
      </c>
      <c r="C67" s="816"/>
      <c r="D67" s="816"/>
      <c r="E67" s="816"/>
      <c r="F67" s="96"/>
      <c r="G67" s="97"/>
      <c r="H67" s="97"/>
      <c r="I67" s="73"/>
      <c r="J67" s="73"/>
      <c r="K67" s="73"/>
      <c r="L67" s="97"/>
      <c r="M67" s="73"/>
      <c r="N67" s="73"/>
      <c r="O67" s="73"/>
      <c r="P67" s="73"/>
      <c r="Q67" s="73"/>
      <c r="R67" s="97"/>
      <c r="S67" s="73"/>
      <c r="T67" s="73"/>
      <c r="U67" s="73"/>
      <c r="V67" s="73"/>
      <c r="W67" s="73"/>
      <c r="X67" s="97"/>
      <c r="Y67" s="73"/>
      <c r="Z67" s="73"/>
      <c r="AA67" s="73"/>
      <c r="AB67" s="73"/>
      <c r="AC67" s="73"/>
      <c r="AD67" s="97"/>
      <c r="AE67" s="73"/>
      <c r="AF67" s="73"/>
      <c r="AG67" s="73"/>
      <c r="AH67" s="73"/>
      <c r="AI67" s="73"/>
      <c r="AJ67" s="97"/>
      <c r="AK67" s="73"/>
      <c r="AL67" s="73"/>
      <c r="AM67" s="73"/>
      <c r="AN67" s="73"/>
      <c r="AO67" s="73"/>
      <c r="AP67" s="98"/>
      <c r="AQ67" s="363"/>
      <c r="AR67" s="77"/>
      <c r="AS67" s="77"/>
      <c r="AT67" s="77"/>
      <c r="AU67" s="77"/>
      <c r="AV67" s="77"/>
      <c r="AW67" s="77"/>
      <c r="AX67" s="77"/>
      <c r="AY67" s="77"/>
    </row>
    <row r="68" spans="1:54" s="17" customFormat="1" ht="15" customHeight="1" x14ac:dyDescent="0.3">
      <c r="A68" s="796"/>
      <c r="B68" s="852" t="s">
        <v>66</v>
      </c>
      <c r="C68" s="853"/>
      <c r="D68" s="853"/>
      <c r="E68" s="854"/>
      <c r="F68" s="100"/>
      <c r="G68" s="101"/>
      <c r="H68" s="101"/>
      <c r="I68" s="101"/>
      <c r="J68" s="101"/>
      <c r="K68" s="102"/>
      <c r="L68" s="101"/>
      <c r="M68" s="101"/>
      <c r="N68" s="101"/>
      <c r="O68" s="101"/>
      <c r="P68" s="101"/>
      <c r="Q68" s="103"/>
      <c r="R68" s="101"/>
      <c r="S68" s="101"/>
      <c r="T68" s="101"/>
      <c r="U68" s="101"/>
      <c r="V68" s="101"/>
      <c r="W68" s="103"/>
      <c r="X68" s="101"/>
      <c r="Y68" s="101"/>
      <c r="Z68" s="101"/>
      <c r="AA68" s="101"/>
      <c r="AB68" s="101"/>
      <c r="AC68" s="103"/>
      <c r="AD68" s="101"/>
      <c r="AE68" s="101"/>
      <c r="AF68" s="101"/>
      <c r="AG68" s="101"/>
      <c r="AH68" s="101"/>
      <c r="AI68" s="103"/>
      <c r="AJ68" s="101"/>
      <c r="AK68" s="101"/>
      <c r="AL68" s="101"/>
      <c r="AM68" s="101"/>
      <c r="AN68" s="101"/>
      <c r="AO68" s="103"/>
      <c r="AP68" s="206">
        <f>AI68+AC68+W68+Q68+K68+AO68</f>
        <v>0</v>
      </c>
      <c r="AQ68" s="355"/>
      <c r="AR68" s="77"/>
      <c r="AS68" s="77"/>
      <c r="AT68" s="77"/>
      <c r="AU68" s="77"/>
      <c r="AV68" s="77"/>
      <c r="AW68" s="77"/>
      <c r="AX68" s="77"/>
      <c r="AY68" s="77"/>
    </row>
    <row r="69" spans="1:54" s="17" customFormat="1" x14ac:dyDescent="0.3">
      <c r="A69" s="796"/>
      <c r="B69" s="798" t="s">
        <v>67</v>
      </c>
      <c r="C69" s="799"/>
      <c r="D69" s="799"/>
      <c r="E69" s="800"/>
      <c r="F69" s="104"/>
      <c r="G69" s="105"/>
      <c r="H69" s="105"/>
      <c r="I69" s="105"/>
      <c r="J69" s="105"/>
      <c r="K69" s="106"/>
      <c r="L69" s="105"/>
      <c r="M69" s="105"/>
      <c r="N69" s="105"/>
      <c r="O69" s="105"/>
      <c r="P69" s="105"/>
      <c r="Q69" s="107"/>
      <c r="R69" s="105"/>
      <c r="S69" s="105"/>
      <c r="T69" s="105"/>
      <c r="U69" s="105"/>
      <c r="V69" s="105"/>
      <c r="W69" s="107"/>
      <c r="X69" s="105"/>
      <c r="Y69" s="105"/>
      <c r="Z69" s="105"/>
      <c r="AA69" s="105"/>
      <c r="AB69" s="105"/>
      <c r="AC69" s="107"/>
      <c r="AD69" s="105"/>
      <c r="AE69" s="105"/>
      <c r="AF69" s="105"/>
      <c r="AG69" s="105"/>
      <c r="AH69" s="105"/>
      <c r="AI69" s="107"/>
      <c r="AJ69" s="105"/>
      <c r="AK69" s="105"/>
      <c r="AL69" s="105"/>
      <c r="AM69" s="105"/>
      <c r="AN69" s="105"/>
      <c r="AO69" s="107"/>
      <c r="AP69" s="206">
        <f t="shared" ref="AP69:AP70" si="43">AI69+AC69+W69+Q69+K69+AO69</f>
        <v>0</v>
      </c>
      <c r="AQ69" s="355"/>
      <c r="AR69" s="77"/>
      <c r="AS69" s="77"/>
      <c r="AT69" s="77"/>
      <c r="AU69" s="77"/>
      <c r="AV69" s="77"/>
      <c r="AW69" s="77"/>
      <c r="AX69" s="77"/>
      <c r="AY69" s="77"/>
    </row>
    <row r="70" spans="1:54" s="17" customFormat="1" ht="13.5" thickBot="1" x14ac:dyDescent="0.35">
      <c r="A70" s="796"/>
      <c r="B70" s="798" t="s">
        <v>68</v>
      </c>
      <c r="C70" s="799"/>
      <c r="D70" s="799"/>
      <c r="E70" s="800"/>
      <c r="F70" s="104"/>
      <c r="G70" s="105"/>
      <c r="H70" s="105"/>
      <c r="I70" s="105"/>
      <c r="J70" s="105"/>
      <c r="K70" s="106"/>
      <c r="L70" s="105"/>
      <c r="M70" s="105"/>
      <c r="N70" s="105"/>
      <c r="O70" s="105"/>
      <c r="P70" s="105"/>
      <c r="Q70" s="107"/>
      <c r="R70" s="105"/>
      <c r="S70" s="105"/>
      <c r="T70" s="105"/>
      <c r="U70" s="105"/>
      <c r="V70" s="105"/>
      <c r="W70" s="107"/>
      <c r="X70" s="105"/>
      <c r="Y70" s="105"/>
      <c r="Z70" s="105"/>
      <c r="AA70" s="105"/>
      <c r="AB70" s="105"/>
      <c r="AC70" s="107"/>
      <c r="AD70" s="105"/>
      <c r="AE70" s="105"/>
      <c r="AF70" s="105"/>
      <c r="AG70" s="105"/>
      <c r="AH70" s="105"/>
      <c r="AI70" s="107"/>
      <c r="AJ70" s="105"/>
      <c r="AK70" s="105"/>
      <c r="AL70" s="105"/>
      <c r="AM70" s="105"/>
      <c r="AN70" s="105"/>
      <c r="AO70" s="107"/>
      <c r="AP70" s="206">
        <f t="shared" si="43"/>
        <v>0</v>
      </c>
      <c r="AQ70" s="361"/>
      <c r="AR70" s="77"/>
      <c r="AS70" s="77"/>
      <c r="AT70" s="77"/>
      <c r="AU70" s="77"/>
      <c r="AV70" s="77"/>
      <c r="AW70" s="77"/>
      <c r="AX70" s="77"/>
      <c r="AY70" s="77"/>
    </row>
    <row r="71" spans="1:54" s="17" customFormat="1" ht="13.5" thickBot="1" x14ac:dyDescent="0.35">
      <c r="A71" s="796"/>
      <c r="B71" s="801" t="s">
        <v>69</v>
      </c>
      <c r="C71" s="802"/>
      <c r="D71" s="802"/>
      <c r="E71" s="802"/>
      <c r="F71" s="769"/>
      <c r="G71" s="769"/>
      <c r="H71" s="769"/>
      <c r="I71" s="769"/>
      <c r="J71" s="769"/>
      <c r="K71" s="62">
        <f>SUM(K68:K70)</f>
        <v>0</v>
      </c>
      <c r="L71" s="768" t="s">
        <v>70</v>
      </c>
      <c r="M71" s="769"/>
      <c r="N71" s="769"/>
      <c r="O71" s="769"/>
      <c r="P71" s="769"/>
      <c r="Q71" s="62">
        <f>SUM(Q68:Q70)</f>
        <v>0</v>
      </c>
      <c r="R71" s="768" t="s">
        <v>71</v>
      </c>
      <c r="S71" s="769"/>
      <c r="T71" s="769"/>
      <c r="U71" s="769"/>
      <c r="V71" s="769"/>
      <c r="W71" s="62">
        <f>SUM(W68:W70)</f>
        <v>0</v>
      </c>
      <c r="X71" s="768" t="s">
        <v>72</v>
      </c>
      <c r="Y71" s="769"/>
      <c r="Z71" s="769"/>
      <c r="AA71" s="769"/>
      <c r="AB71" s="769"/>
      <c r="AC71" s="62">
        <f>SUM(AC68:AC70)</f>
        <v>0</v>
      </c>
      <c r="AD71" s="768" t="s">
        <v>73</v>
      </c>
      <c r="AE71" s="769"/>
      <c r="AF71" s="769"/>
      <c r="AG71" s="769"/>
      <c r="AH71" s="769"/>
      <c r="AI71" s="62">
        <f>SUM(AI68:AI70)</f>
        <v>0</v>
      </c>
      <c r="AJ71" s="768" t="s">
        <v>176</v>
      </c>
      <c r="AK71" s="769"/>
      <c r="AL71" s="769"/>
      <c r="AM71" s="769"/>
      <c r="AN71" s="769"/>
      <c r="AO71" s="62">
        <f>SUM(AO68:AO70)</f>
        <v>0</v>
      </c>
      <c r="AP71" s="65">
        <f>K71+Q71+W71+AC71+AI71+AO71</f>
        <v>0</v>
      </c>
      <c r="AQ71" s="357" t="b">
        <f>IF(AP71=SUM(AP68:AP70),TRUE)</f>
        <v>1</v>
      </c>
      <c r="AR71" s="77"/>
      <c r="AS71" s="77"/>
      <c r="AT71" s="77"/>
      <c r="AU71" s="77"/>
      <c r="AV71" s="77"/>
      <c r="AW71" s="77"/>
      <c r="AX71" s="77"/>
      <c r="AY71" s="77"/>
    </row>
    <row r="72" spans="1:54" s="17" customFormat="1" ht="16.5" customHeight="1" thickBot="1" x14ac:dyDescent="0.5">
      <c r="A72" s="796"/>
      <c r="B72" s="815" t="s">
        <v>74</v>
      </c>
      <c r="C72" s="816"/>
      <c r="D72" s="816"/>
      <c r="E72" s="816"/>
      <c r="F72" s="97"/>
      <c r="G72" s="97"/>
      <c r="H72" s="97"/>
      <c r="I72" s="73"/>
      <c r="J72" s="73"/>
      <c r="K72" s="74"/>
      <c r="L72" s="97"/>
      <c r="M72" s="73"/>
      <c r="N72" s="73"/>
      <c r="O72" s="73"/>
      <c r="P72" s="73"/>
      <c r="Q72" s="74"/>
      <c r="R72" s="97"/>
      <c r="S72" s="73"/>
      <c r="T72" s="73"/>
      <c r="U72" s="73"/>
      <c r="V72" s="73"/>
      <c r="W72" s="108"/>
      <c r="X72" s="97"/>
      <c r="Y72" s="73"/>
      <c r="Z72" s="73"/>
      <c r="AA72" s="73"/>
      <c r="AB72" s="73"/>
      <c r="AC72" s="108"/>
      <c r="AD72" s="97"/>
      <c r="AE72" s="73"/>
      <c r="AF72" s="73"/>
      <c r="AG72" s="73"/>
      <c r="AH72" s="73"/>
      <c r="AI72" s="108"/>
      <c r="AJ72" s="97"/>
      <c r="AK72" s="73"/>
      <c r="AL72" s="73"/>
      <c r="AM72" s="73"/>
      <c r="AN72" s="73"/>
      <c r="AO72" s="108"/>
      <c r="AP72" s="76"/>
      <c r="AQ72" s="359"/>
      <c r="AR72" s="77"/>
      <c r="AS72" s="77"/>
      <c r="AT72" s="77"/>
      <c r="AU72" s="77"/>
      <c r="AV72" s="77"/>
      <c r="AW72" s="77"/>
      <c r="AX72" s="77"/>
      <c r="AY72" s="77"/>
    </row>
    <row r="73" spans="1:54" s="17" customFormat="1" ht="15" customHeight="1" x14ac:dyDescent="0.3">
      <c r="A73" s="796"/>
      <c r="B73" s="809" t="s">
        <v>75</v>
      </c>
      <c r="C73" s="810"/>
      <c r="D73" s="810"/>
      <c r="E73" s="811"/>
      <c r="F73" s="109"/>
      <c r="G73" s="110"/>
      <c r="H73" s="110"/>
      <c r="I73" s="110"/>
      <c r="J73" s="110"/>
      <c r="K73" s="111"/>
      <c r="L73" s="101"/>
      <c r="M73" s="101"/>
      <c r="N73" s="101"/>
      <c r="O73" s="101"/>
      <c r="P73" s="101"/>
      <c r="Q73" s="111"/>
      <c r="R73" s="101"/>
      <c r="S73" s="101"/>
      <c r="T73" s="101"/>
      <c r="U73" s="101"/>
      <c r="V73" s="101"/>
      <c r="W73" s="111"/>
      <c r="X73" s="101"/>
      <c r="Y73" s="101"/>
      <c r="Z73" s="101"/>
      <c r="AA73" s="101"/>
      <c r="AB73" s="101"/>
      <c r="AC73" s="111"/>
      <c r="AD73" s="101"/>
      <c r="AE73" s="101"/>
      <c r="AF73" s="101"/>
      <c r="AG73" s="101"/>
      <c r="AH73" s="101"/>
      <c r="AI73" s="111"/>
      <c r="AJ73" s="101"/>
      <c r="AK73" s="101"/>
      <c r="AL73" s="101"/>
      <c r="AM73" s="101"/>
      <c r="AN73" s="101"/>
      <c r="AO73" s="111"/>
      <c r="AP73" s="206">
        <f>AI73+AC73+W73+Q73+K73+AO73</f>
        <v>0</v>
      </c>
      <c r="AQ73" s="355"/>
      <c r="AR73" s="77"/>
      <c r="AS73" s="77"/>
      <c r="AT73" s="77"/>
      <c r="AU73" s="77"/>
      <c r="AV73" s="77"/>
      <c r="AW73" s="77"/>
      <c r="AX73" s="77"/>
      <c r="AY73" s="77"/>
    </row>
    <row r="74" spans="1:54" s="17" customFormat="1" x14ac:dyDescent="0.3">
      <c r="A74" s="796"/>
      <c r="B74" s="812" t="s">
        <v>76</v>
      </c>
      <c r="C74" s="813"/>
      <c r="D74" s="813"/>
      <c r="E74" s="814"/>
      <c r="F74" s="112"/>
      <c r="G74" s="113"/>
      <c r="H74" s="113"/>
      <c r="I74" s="113"/>
      <c r="J74" s="113"/>
      <c r="K74" s="114"/>
      <c r="L74" s="113"/>
      <c r="M74" s="113"/>
      <c r="N74" s="113"/>
      <c r="O74" s="113"/>
      <c r="P74" s="113"/>
      <c r="Q74" s="114"/>
      <c r="R74" s="113"/>
      <c r="S74" s="113"/>
      <c r="T74" s="113"/>
      <c r="U74" s="113"/>
      <c r="V74" s="113"/>
      <c r="W74" s="114"/>
      <c r="X74" s="113"/>
      <c r="Y74" s="113"/>
      <c r="Z74" s="113"/>
      <c r="AA74" s="113"/>
      <c r="AB74" s="113"/>
      <c r="AC74" s="114"/>
      <c r="AD74" s="113"/>
      <c r="AE74" s="113"/>
      <c r="AF74" s="113"/>
      <c r="AG74" s="113"/>
      <c r="AH74" s="113"/>
      <c r="AI74" s="114"/>
      <c r="AJ74" s="113"/>
      <c r="AK74" s="113"/>
      <c r="AL74" s="113"/>
      <c r="AM74" s="113"/>
      <c r="AN74" s="113"/>
      <c r="AO74" s="114"/>
      <c r="AP74" s="206">
        <f t="shared" ref="AP74:AP78" si="44">AI74+AC74+W74+Q74+K74+AO74</f>
        <v>0</v>
      </c>
      <c r="AQ74" s="355"/>
      <c r="AR74" s="77"/>
      <c r="AS74" s="77"/>
      <c r="AT74" s="77"/>
      <c r="AU74" s="77"/>
      <c r="AV74" s="77"/>
      <c r="AW74" s="77"/>
      <c r="AX74" s="77"/>
      <c r="AY74" s="77"/>
    </row>
    <row r="75" spans="1:54" s="17" customFormat="1" x14ac:dyDescent="0.3">
      <c r="A75" s="796"/>
      <c r="B75" s="812" t="s">
        <v>77</v>
      </c>
      <c r="C75" s="813"/>
      <c r="D75" s="813"/>
      <c r="E75" s="814"/>
      <c r="F75" s="112"/>
      <c r="G75" s="113"/>
      <c r="H75" s="113"/>
      <c r="I75" s="113"/>
      <c r="J75" s="113"/>
      <c r="K75" s="114"/>
      <c r="L75" s="113"/>
      <c r="M75" s="113"/>
      <c r="N75" s="113"/>
      <c r="O75" s="113"/>
      <c r="P75" s="113"/>
      <c r="Q75" s="114"/>
      <c r="R75" s="113"/>
      <c r="S75" s="113"/>
      <c r="T75" s="113"/>
      <c r="U75" s="113"/>
      <c r="V75" s="113"/>
      <c r="W75" s="114"/>
      <c r="X75" s="113"/>
      <c r="Y75" s="113"/>
      <c r="Z75" s="113"/>
      <c r="AA75" s="113"/>
      <c r="AB75" s="113"/>
      <c r="AC75" s="114"/>
      <c r="AD75" s="113"/>
      <c r="AE75" s="113"/>
      <c r="AF75" s="113"/>
      <c r="AG75" s="113"/>
      <c r="AH75" s="113"/>
      <c r="AI75" s="114"/>
      <c r="AJ75" s="113"/>
      <c r="AK75" s="113"/>
      <c r="AL75" s="113"/>
      <c r="AM75" s="113"/>
      <c r="AN75" s="113"/>
      <c r="AO75" s="114"/>
      <c r="AP75" s="206">
        <f t="shared" si="44"/>
        <v>0</v>
      </c>
      <c r="AQ75" s="355"/>
      <c r="AR75" s="77"/>
      <c r="AS75" s="77"/>
      <c r="AT75" s="77"/>
      <c r="AU75" s="77"/>
      <c r="AV75" s="77"/>
      <c r="AW75" s="77"/>
      <c r="AX75" s="77"/>
      <c r="AY75" s="77"/>
    </row>
    <row r="76" spans="1:54" s="17" customFormat="1" x14ac:dyDescent="0.3">
      <c r="A76" s="796"/>
      <c r="B76" s="812" t="s">
        <v>78</v>
      </c>
      <c r="C76" s="813"/>
      <c r="D76" s="813"/>
      <c r="E76" s="814"/>
      <c r="F76" s="112"/>
      <c r="G76" s="113"/>
      <c r="H76" s="113"/>
      <c r="I76" s="113"/>
      <c r="J76" s="113"/>
      <c r="K76" s="114"/>
      <c r="L76" s="113"/>
      <c r="M76" s="113"/>
      <c r="N76" s="113"/>
      <c r="O76" s="113"/>
      <c r="P76" s="113"/>
      <c r="Q76" s="114"/>
      <c r="R76" s="113"/>
      <c r="S76" s="113"/>
      <c r="T76" s="113"/>
      <c r="U76" s="113"/>
      <c r="V76" s="113"/>
      <c r="W76" s="114"/>
      <c r="X76" s="113"/>
      <c r="Y76" s="113"/>
      <c r="Z76" s="113"/>
      <c r="AA76" s="113"/>
      <c r="AB76" s="113"/>
      <c r="AC76" s="114"/>
      <c r="AD76" s="113"/>
      <c r="AE76" s="113"/>
      <c r="AF76" s="113"/>
      <c r="AG76" s="113"/>
      <c r="AH76" s="113"/>
      <c r="AI76" s="114"/>
      <c r="AJ76" s="113"/>
      <c r="AK76" s="113"/>
      <c r="AL76" s="113"/>
      <c r="AM76" s="113"/>
      <c r="AN76" s="113"/>
      <c r="AO76" s="114"/>
      <c r="AP76" s="206">
        <f t="shared" si="44"/>
        <v>0</v>
      </c>
      <c r="AQ76" s="355"/>
      <c r="AR76" s="77"/>
      <c r="AS76" s="77"/>
      <c r="AT76" s="77"/>
      <c r="AU76" s="77"/>
      <c r="AV76" s="77"/>
      <c r="AW76" s="77"/>
      <c r="AX76" s="77"/>
      <c r="AY76" s="77"/>
    </row>
    <row r="77" spans="1:54" s="17" customFormat="1" x14ac:dyDescent="0.3">
      <c r="A77" s="796"/>
      <c r="B77" s="812" t="s">
        <v>79</v>
      </c>
      <c r="C77" s="813"/>
      <c r="D77" s="813"/>
      <c r="E77" s="814"/>
      <c r="F77" s="112"/>
      <c r="G77" s="113"/>
      <c r="H77" s="113"/>
      <c r="I77" s="113"/>
      <c r="J77" s="113"/>
      <c r="K77" s="114"/>
      <c r="L77" s="113"/>
      <c r="M77" s="113"/>
      <c r="N77" s="113"/>
      <c r="O77" s="113"/>
      <c r="P77" s="113"/>
      <c r="Q77" s="114"/>
      <c r="R77" s="113"/>
      <c r="S77" s="113"/>
      <c r="T77" s="113"/>
      <c r="U77" s="113"/>
      <c r="V77" s="113"/>
      <c r="W77" s="114"/>
      <c r="X77" s="113"/>
      <c r="Y77" s="113"/>
      <c r="Z77" s="113"/>
      <c r="AA77" s="113"/>
      <c r="AB77" s="113"/>
      <c r="AC77" s="114"/>
      <c r="AD77" s="113"/>
      <c r="AE77" s="113"/>
      <c r="AF77" s="113"/>
      <c r="AG77" s="113"/>
      <c r="AH77" s="113"/>
      <c r="AI77" s="114"/>
      <c r="AJ77" s="113"/>
      <c r="AK77" s="113"/>
      <c r="AL77" s="113"/>
      <c r="AM77" s="113"/>
      <c r="AN77" s="113"/>
      <c r="AO77" s="114"/>
      <c r="AP77" s="206">
        <f t="shared" si="44"/>
        <v>0</v>
      </c>
      <c r="AQ77" s="355"/>
      <c r="AR77" s="77"/>
      <c r="AS77" s="77"/>
      <c r="AT77" s="77"/>
      <c r="AU77" s="77"/>
      <c r="AV77" s="77"/>
      <c r="AW77" s="77"/>
      <c r="AX77" s="77"/>
      <c r="AY77" s="77"/>
    </row>
    <row r="78" spans="1:54" s="17" customFormat="1" ht="15.75" customHeight="1" thickBot="1" x14ac:dyDescent="0.35">
      <c r="A78" s="796"/>
      <c r="B78" s="803" t="s">
        <v>121</v>
      </c>
      <c r="C78" s="804"/>
      <c r="D78" s="804"/>
      <c r="E78" s="805"/>
      <c r="F78" s="100"/>
      <c r="G78" s="101"/>
      <c r="H78" s="101"/>
      <c r="I78" s="101"/>
      <c r="J78" s="101"/>
      <c r="K78" s="103"/>
      <c r="L78" s="101"/>
      <c r="M78" s="101"/>
      <c r="N78" s="101"/>
      <c r="O78" s="101"/>
      <c r="P78" s="101"/>
      <c r="Q78" s="103"/>
      <c r="R78" s="101"/>
      <c r="S78" s="101"/>
      <c r="T78" s="101"/>
      <c r="U78" s="101"/>
      <c r="V78" s="101"/>
      <c r="W78" s="103"/>
      <c r="X78" s="101"/>
      <c r="Y78" s="101"/>
      <c r="Z78" s="101"/>
      <c r="AA78" s="101"/>
      <c r="AB78" s="101"/>
      <c r="AC78" s="103"/>
      <c r="AD78" s="101"/>
      <c r="AE78" s="101"/>
      <c r="AF78" s="101"/>
      <c r="AG78" s="101"/>
      <c r="AH78" s="101"/>
      <c r="AI78" s="103"/>
      <c r="AJ78" s="101"/>
      <c r="AK78" s="101"/>
      <c r="AL78" s="101"/>
      <c r="AM78" s="101"/>
      <c r="AN78" s="101"/>
      <c r="AO78" s="103"/>
      <c r="AP78" s="206">
        <f t="shared" si="44"/>
        <v>0</v>
      </c>
      <c r="AQ78" s="355"/>
      <c r="AR78" s="77"/>
      <c r="AS78" s="77"/>
      <c r="AT78" s="77"/>
      <c r="AU78" s="77"/>
      <c r="AV78" s="77"/>
      <c r="AW78" s="77"/>
      <c r="AX78" s="77"/>
      <c r="AY78" s="77"/>
    </row>
    <row r="79" spans="1:54" s="17" customFormat="1" ht="16.5" customHeight="1" thickBot="1" x14ac:dyDescent="0.35">
      <c r="A79" s="797"/>
      <c r="B79" s="784" t="s">
        <v>80</v>
      </c>
      <c r="C79" s="785"/>
      <c r="D79" s="785"/>
      <c r="E79" s="785"/>
      <c r="F79" s="785"/>
      <c r="G79" s="785"/>
      <c r="H79" s="785"/>
      <c r="I79" s="785"/>
      <c r="J79" s="785"/>
      <c r="K79" s="62">
        <f>SUM(K73:K78)</f>
        <v>0</v>
      </c>
      <c r="L79" s="784" t="s">
        <v>81</v>
      </c>
      <c r="M79" s="785"/>
      <c r="N79" s="785"/>
      <c r="O79" s="785"/>
      <c r="P79" s="785"/>
      <c r="Q79" s="62">
        <f>SUM(Q73:Q78)</f>
        <v>0</v>
      </c>
      <c r="R79" s="784" t="s">
        <v>82</v>
      </c>
      <c r="S79" s="785"/>
      <c r="T79" s="785"/>
      <c r="U79" s="785"/>
      <c r="V79" s="785"/>
      <c r="W79" s="62">
        <f>SUM(W73:W78)</f>
        <v>0</v>
      </c>
      <c r="X79" s="784" t="s">
        <v>83</v>
      </c>
      <c r="Y79" s="785"/>
      <c r="Z79" s="785"/>
      <c r="AA79" s="785"/>
      <c r="AB79" s="785"/>
      <c r="AC79" s="62">
        <f>SUM(AC73:AC78)</f>
        <v>0</v>
      </c>
      <c r="AD79" s="784" t="s">
        <v>84</v>
      </c>
      <c r="AE79" s="785"/>
      <c r="AF79" s="785"/>
      <c r="AG79" s="785"/>
      <c r="AH79" s="785"/>
      <c r="AI79" s="62">
        <f>SUM(AI73:AI78)</f>
        <v>0</v>
      </c>
      <c r="AJ79" s="784" t="s">
        <v>177</v>
      </c>
      <c r="AK79" s="785"/>
      <c r="AL79" s="785"/>
      <c r="AM79" s="785"/>
      <c r="AN79" s="785"/>
      <c r="AO79" s="62">
        <f>SUM(AO73:AO78)</f>
        <v>0</v>
      </c>
      <c r="AP79" s="115">
        <f>AI79+AC79+W79+Q79+K79+AO79</f>
        <v>0</v>
      </c>
      <c r="AQ79" s="364" t="b">
        <f>IF(AP79=SUM(AP73:AP78),TRUE)</f>
        <v>1</v>
      </c>
      <c r="AR79" s="77"/>
      <c r="AS79" s="77"/>
      <c r="AT79" s="77"/>
      <c r="AU79" s="77"/>
      <c r="AV79" s="77"/>
      <c r="AW79" s="77"/>
      <c r="AX79" s="77"/>
      <c r="AY79" s="77"/>
    </row>
    <row r="80" spans="1:54" s="17" customFormat="1" ht="8.25" customHeight="1" thickBot="1" x14ac:dyDescent="0.35">
      <c r="B80" s="116"/>
      <c r="C80" s="116"/>
      <c r="D80" s="116"/>
      <c r="E80" s="116"/>
      <c r="F80" s="116"/>
      <c r="G80" s="116"/>
      <c r="H80" s="116"/>
      <c r="I80" s="116"/>
      <c r="J80" s="116"/>
      <c r="K80" s="117"/>
      <c r="L80" s="116"/>
      <c r="M80" s="116"/>
      <c r="N80" s="116"/>
      <c r="O80" s="116"/>
      <c r="P80" s="116"/>
      <c r="Q80" s="117"/>
      <c r="R80" s="116"/>
      <c r="S80" s="116"/>
      <c r="T80" s="116"/>
      <c r="U80" s="116"/>
      <c r="V80" s="116"/>
      <c r="W80" s="117"/>
      <c r="X80" s="116"/>
      <c r="Y80" s="116"/>
      <c r="Z80" s="116"/>
      <c r="AA80" s="116"/>
      <c r="AB80" s="116"/>
      <c r="AC80" s="117"/>
      <c r="AD80" s="116"/>
      <c r="AE80" s="116"/>
      <c r="AF80" s="116"/>
      <c r="AG80" s="116"/>
      <c r="AH80" s="116"/>
      <c r="AI80" s="117"/>
      <c r="AJ80" s="116"/>
      <c r="AK80" s="116"/>
      <c r="AL80" s="116"/>
      <c r="AM80" s="116"/>
      <c r="AN80" s="116"/>
      <c r="AO80" s="117"/>
      <c r="AP80" s="118"/>
      <c r="AQ80" s="365"/>
      <c r="AR80" s="77"/>
      <c r="AS80" s="77"/>
      <c r="AT80" s="77"/>
      <c r="AU80" s="77"/>
      <c r="AV80" s="77"/>
      <c r="AW80" s="77"/>
      <c r="AX80" s="77"/>
      <c r="AY80" s="77"/>
    </row>
    <row r="81" spans="1:60" ht="23.25" customHeight="1" thickBot="1" x14ac:dyDescent="0.5">
      <c r="A81" s="857" t="s">
        <v>85</v>
      </c>
      <c r="B81" s="815" t="s">
        <v>86</v>
      </c>
      <c r="C81" s="816"/>
      <c r="D81" s="816"/>
      <c r="E81" s="816"/>
      <c r="F81" s="97"/>
      <c r="G81" s="97"/>
      <c r="H81" s="97"/>
      <c r="I81" s="73"/>
      <c r="J81" s="73"/>
      <c r="K81" s="73"/>
      <c r="L81" s="119"/>
      <c r="M81" s="120"/>
      <c r="N81" s="120"/>
      <c r="O81" s="120"/>
      <c r="P81" s="120"/>
      <c r="Q81" s="120"/>
      <c r="R81" s="119"/>
      <c r="S81" s="120"/>
      <c r="T81" s="120"/>
      <c r="U81" s="120"/>
      <c r="V81" s="120"/>
      <c r="W81" s="120"/>
      <c r="X81" s="119"/>
      <c r="Y81" s="120"/>
      <c r="Z81" s="120"/>
      <c r="AA81" s="120"/>
      <c r="AB81" s="120"/>
      <c r="AC81" s="120"/>
      <c r="AD81" s="119"/>
      <c r="AE81" s="120"/>
      <c r="AF81" s="120"/>
      <c r="AG81" s="120"/>
      <c r="AH81" s="120"/>
      <c r="AI81" s="120"/>
      <c r="AJ81" s="119"/>
      <c r="AK81" s="120"/>
      <c r="AL81" s="120"/>
      <c r="AM81" s="120"/>
      <c r="AN81" s="120"/>
      <c r="AO81" s="120"/>
      <c r="AP81" s="121"/>
      <c r="AQ81" s="363"/>
      <c r="AR81" s="77"/>
      <c r="AS81" s="77"/>
      <c r="AT81" s="77"/>
      <c r="AU81" s="77"/>
      <c r="AV81" s="77"/>
      <c r="AW81" s="77"/>
      <c r="AX81" s="77"/>
      <c r="AY81" s="77"/>
      <c r="AZ81" s="17"/>
      <c r="BA81" s="17"/>
      <c r="BB81" s="17"/>
    </row>
    <row r="82" spans="1:60" ht="21.5" x14ac:dyDescent="0.3">
      <c r="A82" s="858"/>
      <c r="B82" s="860" t="s">
        <v>216</v>
      </c>
      <c r="C82" s="861"/>
      <c r="D82" s="272"/>
      <c r="E82" s="272"/>
      <c r="F82" s="122"/>
      <c r="G82" s="123" t="s">
        <v>87</v>
      </c>
      <c r="H82" s="123" t="s">
        <v>88</v>
      </c>
      <c r="I82" s="123" t="s">
        <v>6</v>
      </c>
      <c r="J82" s="124" t="s">
        <v>89</v>
      </c>
      <c r="K82" s="125"/>
      <c r="L82" s="126"/>
      <c r="M82" s="123" t="s">
        <v>87</v>
      </c>
      <c r="N82" s="123" t="s">
        <v>88</v>
      </c>
      <c r="O82" s="123" t="s">
        <v>6</v>
      </c>
      <c r="P82" s="124" t="s">
        <v>89</v>
      </c>
      <c r="Q82" s="125"/>
      <c r="R82" s="126"/>
      <c r="S82" s="123" t="s">
        <v>87</v>
      </c>
      <c r="T82" s="123" t="s">
        <v>88</v>
      </c>
      <c r="U82" s="123" t="s">
        <v>6</v>
      </c>
      <c r="V82" s="124" t="s">
        <v>89</v>
      </c>
      <c r="W82" s="125"/>
      <c r="X82" s="127"/>
      <c r="Y82" s="123" t="s">
        <v>87</v>
      </c>
      <c r="Z82" s="123" t="s">
        <v>88</v>
      </c>
      <c r="AA82" s="123" t="s">
        <v>6</v>
      </c>
      <c r="AB82" s="124" t="s">
        <v>89</v>
      </c>
      <c r="AC82" s="125"/>
      <c r="AD82" s="126"/>
      <c r="AE82" s="123" t="s">
        <v>87</v>
      </c>
      <c r="AF82" s="123" t="s">
        <v>88</v>
      </c>
      <c r="AG82" s="123" t="s">
        <v>6</v>
      </c>
      <c r="AH82" s="128" t="s">
        <v>89</v>
      </c>
      <c r="AI82" s="129"/>
      <c r="AJ82" s="127"/>
      <c r="AK82" s="123" t="s">
        <v>87</v>
      </c>
      <c r="AL82" s="123" t="s">
        <v>88</v>
      </c>
      <c r="AM82" s="123" t="s">
        <v>6</v>
      </c>
      <c r="AN82" s="124" t="s">
        <v>89</v>
      </c>
      <c r="AO82" s="125"/>
      <c r="AP82" s="130"/>
      <c r="AQ82" s="366"/>
      <c r="AR82" s="77"/>
      <c r="AS82" s="77"/>
      <c r="AT82" s="77"/>
      <c r="AU82" s="77"/>
      <c r="AV82" s="77"/>
      <c r="AW82" s="77"/>
      <c r="AX82" s="77"/>
      <c r="AY82" s="77"/>
      <c r="AZ82" s="17"/>
      <c r="BA82" s="17"/>
      <c r="BB82" s="17"/>
    </row>
    <row r="83" spans="1:60" x14ac:dyDescent="0.3">
      <c r="A83" s="858"/>
      <c r="B83" s="855" t="s">
        <v>90</v>
      </c>
      <c r="C83" s="856"/>
      <c r="D83" s="856"/>
      <c r="E83" s="856"/>
      <c r="F83" s="132"/>
      <c r="G83" s="248"/>
      <c r="H83" s="248"/>
      <c r="I83" s="209">
        <f>SUM(G83:H83)</f>
        <v>0</v>
      </c>
      <c r="J83" s="256">
        <f>IF(I83&lt;=49999,I83,I83-(I83-50000))</f>
        <v>0</v>
      </c>
      <c r="K83" s="133"/>
      <c r="L83" s="132"/>
      <c r="M83" s="248"/>
      <c r="N83" s="248"/>
      <c r="O83" s="209">
        <f>SUM(M83:N83)</f>
        <v>0</v>
      </c>
      <c r="P83" s="256">
        <f>IF(J83+O83&lt;=49999,O83,(50000-J83))</f>
        <v>0</v>
      </c>
      <c r="Q83" s="133"/>
      <c r="R83" s="132"/>
      <c r="S83" s="248"/>
      <c r="T83" s="248"/>
      <c r="U83" s="209">
        <f>SUM(S83:T83)</f>
        <v>0</v>
      </c>
      <c r="V83" s="256">
        <f>IF(J83+P83+U83&lt;=49999,U83,(50000-P83-J83))</f>
        <v>0</v>
      </c>
      <c r="W83" s="133"/>
      <c r="X83" s="134"/>
      <c r="Y83" s="248"/>
      <c r="Z83" s="248"/>
      <c r="AA83" s="209">
        <f>SUM(Y83:Z83)</f>
        <v>0</v>
      </c>
      <c r="AB83" s="256">
        <f>IF(J83+P83+V83+AA83&lt;=49999,AA83,(50000-V83-P83-J83))</f>
        <v>0</v>
      </c>
      <c r="AC83" s="133"/>
      <c r="AD83" s="132"/>
      <c r="AE83" s="248"/>
      <c r="AF83" s="248"/>
      <c r="AG83" s="209">
        <f>SUM(AE83:AF83)</f>
        <v>0</v>
      </c>
      <c r="AH83" s="257">
        <f>IF(J83+P83+V83+AB83+AG83&lt;=49999,AG83,(50000-AB83-V83-P83-J83))</f>
        <v>0</v>
      </c>
      <c r="AI83" s="135"/>
      <c r="AJ83" s="134"/>
      <c r="AK83" s="248"/>
      <c r="AL83" s="248"/>
      <c r="AM83" s="209">
        <f>SUM(AK83:AL83)</f>
        <v>0</v>
      </c>
      <c r="AN83" s="257">
        <f>IF(J83+P83+V83+AB83+AH83+AM83&lt;=49999,AM83,(50000-AH83-AB83-V83-P83-J83))</f>
        <v>0</v>
      </c>
      <c r="AO83" s="133"/>
      <c r="AP83" s="136">
        <f>I83+O83+U83+AA83+AG83+AM83</f>
        <v>0</v>
      </c>
      <c r="AQ83" s="355"/>
      <c r="AR83" s="77"/>
      <c r="AS83" s="77"/>
      <c r="AT83" s="77"/>
      <c r="AU83" s="77"/>
      <c r="AV83" s="77"/>
      <c r="AW83" s="77"/>
      <c r="AX83" s="77"/>
      <c r="AY83" s="77"/>
      <c r="AZ83" s="17"/>
      <c r="BA83" s="17"/>
      <c r="BB83" s="17"/>
    </row>
    <row r="84" spans="1:60" x14ac:dyDescent="0.3">
      <c r="A84" s="858"/>
      <c r="B84" s="855" t="s">
        <v>91</v>
      </c>
      <c r="C84" s="856"/>
      <c r="D84" s="856"/>
      <c r="E84" s="856"/>
      <c r="F84" s="132"/>
      <c r="G84" s="248"/>
      <c r="H84" s="248"/>
      <c r="I84" s="209">
        <f>SUM(G84:H84)</f>
        <v>0</v>
      </c>
      <c r="J84" s="256">
        <f>IF(I84&lt;=49999,I84,I84-(I84-50000))</f>
        <v>0</v>
      </c>
      <c r="K84" s="133"/>
      <c r="L84" s="132"/>
      <c r="M84" s="248"/>
      <c r="N84" s="248"/>
      <c r="O84" s="209">
        <f>SUM(M84:N84)</f>
        <v>0</v>
      </c>
      <c r="P84" s="256">
        <f>IF(J84+O84&lt;=49999,O84,(50000-J84))</f>
        <v>0</v>
      </c>
      <c r="Q84" s="133"/>
      <c r="R84" s="132"/>
      <c r="S84" s="248"/>
      <c r="T84" s="248"/>
      <c r="U84" s="209">
        <f>SUM(S84:T84)</f>
        <v>0</v>
      </c>
      <c r="V84" s="256">
        <f t="shared" ref="V84:V87" si="45">IF(J84+P84+U84&lt;=49999,U84,(50000-P84-J84))</f>
        <v>0</v>
      </c>
      <c r="W84" s="133"/>
      <c r="X84" s="134"/>
      <c r="Y84" s="248"/>
      <c r="Z84" s="248"/>
      <c r="AA84" s="209">
        <f>SUM(Y84:Z84)</f>
        <v>0</v>
      </c>
      <c r="AB84" s="256">
        <f t="shared" ref="AB84:AB86" si="46">IF(J84+P84+V84+AA84&lt;=49999,AA84,(50000-V84-P84-J84))</f>
        <v>0</v>
      </c>
      <c r="AC84" s="133"/>
      <c r="AD84" s="132"/>
      <c r="AE84" s="248"/>
      <c r="AF84" s="248"/>
      <c r="AG84" s="209">
        <f>SUM(AE84:AF84)</f>
        <v>0</v>
      </c>
      <c r="AH84" s="257">
        <f t="shared" ref="AH84:AH87" si="47">IF(J84+P84+V84+AB84+AG84&lt;=49999,AG84,(50000-AB84-V84-P84-J84))</f>
        <v>0</v>
      </c>
      <c r="AI84" s="135"/>
      <c r="AJ84" s="134"/>
      <c r="AK84" s="248"/>
      <c r="AL84" s="248"/>
      <c r="AM84" s="209">
        <f>SUM(AK84:AL84)</f>
        <v>0</v>
      </c>
      <c r="AN84" s="257">
        <f t="shared" ref="AN84:AN87" si="48">IF(J84+P84+V84+AB84+AH84+AM84&lt;=49999,AM84,(50000-AH84-AB84-V84-P84-J84))</f>
        <v>0</v>
      </c>
      <c r="AO84" s="133"/>
      <c r="AP84" s="136">
        <f t="shared" ref="AP84:AP87" si="49">I84+O84+U84+AA84+AG84+AM84</f>
        <v>0</v>
      </c>
      <c r="AQ84" s="355"/>
      <c r="AR84" s="77"/>
      <c r="AS84" s="77"/>
      <c r="AT84" s="77"/>
      <c r="AU84" s="77"/>
      <c r="AV84" s="77"/>
      <c r="AW84" s="77"/>
      <c r="AX84" s="77"/>
      <c r="AY84" s="77"/>
      <c r="AZ84" s="17"/>
      <c r="BA84" s="17"/>
      <c r="BB84" s="17"/>
    </row>
    <row r="85" spans="1:60" x14ac:dyDescent="0.3">
      <c r="A85" s="858"/>
      <c r="B85" s="855" t="s">
        <v>92</v>
      </c>
      <c r="C85" s="856"/>
      <c r="D85" s="856"/>
      <c r="E85" s="856"/>
      <c r="F85" s="132"/>
      <c r="G85" s="248"/>
      <c r="H85" s="248"/>
      <c r="I85" s="209">
        <f>SUM(G85:H85)</f>
        <v>0</v>
      </c>
      <c r="J85" s="256">
        <f>IF(I85&lt;=49999,I85,I85-(I85-50000))</f>
        <v>0</v>
      </c>
      <c r="K85" s="133"/>
      <c r="L85" s="132"/>
      <c r="M85" s="248"/>
      <c r="N85" s="248"/>
      <c r="O85" s="209">
        <f>SUM(M85:N85)</f>
        <v>0</v>
      </c>
      <c r="P85" s="256">
        <f>IF(J85+O85&lt;=49999,O85,(50000-J85))</f>
        <v>0</v>
      </c>
      <c r="Q85" s="133"/>
      <c r="R85" s="132"/>
      <c r="S85" s="248"/>
      <c r="T85" s="248"/>
      <c r="U85" s="209">
        <f>SUM(S85:T85)</f>
        <v>0</v>
      </c>
      <c r="V85" s="256">
        <f t="shared" si="45"/>
        <v>0</v>
      </c>
      <c r="W85" s="133"/>
      <c r="X85" s="134"/>
      <c r="Y85" s="248"/>
      <c r="Z85" s="248"/>
      <c r="AA85" s="209">
        <f>SUM(Y85:Z85)</f>
        <v>0</v>
      </c>
      <c r="AB85" s="256">
        <f t="shared" si="46"/>
        <v>0</v>
      </c>
      <c r="AC85" s="133"/>
      <c r="AD85" s="132"/>
      <c r="AE85" s="248"/>
      <c r="AF85" s="248"/>
      <c r="AG85" s="209">
        <f>SUM(AE85:AF85)</f>
        <v>0</v>
      </c>
      <c r="AH85" s="257">
        <f t="shared" si="47"/>
        <v>0</v>
      </c>
      <c r="AI85" s="135"/>
      <c r="AJ85" s="134"/>
      <c r="AK85" s="248"/>
      <c r="AL85" s="248"/>
      <c r="AM85" s="209">
        <f>SUM(AK85:AL85)</f>
        <v>0</v>
      </c>
      <c r="AN85" s="257">
        <f t="shared" si="48"/>
        <v>0</v>
      </c>
      <c r="AO85" s="133"/>
      <c r="AP85" s="136">
        <f t="shared" si="49"/>
        <v>0</v>
      </c>
      <c r="AQ85" s="137"/>
      <c r="AR85" s="77"/>
      <c r="AS85" s="77"/>
      <c r="AT85" s="77"/>
      <c r="AU85" s="77"/>
      <c r="AV85" s="77"/>
      <c r="AW85" s="77"/>
      <c r="AX85" s="77"/>
      <c r="AY85" s="77"/>
      <c r="AZ85" s="17"/>
      <c r="BA85" s="17"/>
      <c r="BB85" s="17"/>
    </row>
    <row r="86" spans="1:60" x14ac:dyDescent="0.3">
      <c r="A86" s="858"/>
      <c r="B86" s="855" t="s">
        <v>93</v>
      </c>
      <c r="C86" s="856"/>
      <c r="D86" s="856"/>
      <c r="E86" s="856"/>
      <c r="F86" s="132"/>
      <c r="G86" s="248"/>
      <c r="H86" s="248"/>
      <c r="I86" s="209">
        <f>SUM(G86:H86)</f>
        <v>0</v>
      </c>
      <c r="J86" s="256">
        <f>IF(I86&lt;=49999,I86,I86-(I86-50000))</f>
        <v>0</v>
      </c>
      <c r="K86" s="133"/>
      <c r="L86" s="132"/>
      <c r="M86" s="248"/>
      <c r="N86" s="248"/>
      <c r="O86" s="209">
        <f>SUM(M86:N86)</f>
        <v>0</v>
      </c>
      <c r="P86" s="256">
        <f>IF(J86+O86&lt;=49999,O86,(50000-J86))</f>
        <v>0</v>
      </c>
      <c r="Q86" s="133"/>
      <c r="R86" s="132"/>
      <c r="S86" s="248"/>
      <c r="T86" s="248"/>
      <c r="U86" s="209">
        <f>SUM(S86:T86)</f>
        <v>0</v>
      </c>
      <c r="V86" s="256">
        <f t="shared" si="45"/>
        <v>0</v>
      </c>
      <c r="W86" s="133"/>
      <c r="X86" s="134"/>
      <c r="Y86" s="248"/>
      <c r="Z86" s="248"/>
      <c r="AA86" s="209">
        <f>SUM(Y86:Z86)</f>
        <v>0</v>
      </c>
      <c r="AB86" s="256">
        <f t="shared" si="46"/>
        <v>0</v>
      </c>
      <c r="AC86" s="133"/>
      <c r="AD86" s="132"/>
      <c r="AE86" s="248"/>
      <c r="AF86" s="248"/>
      <c r="AG86" s="209">
        <f>SUM(AE86:AF86)</f>
        <v>0</v>
      </c>
      <c r="AH86" s="257">
        <f t="shared" si="47"/>
        <v>0</v>
      </c>
      <c r="AI86" s="135"/>
      <c r="AJ86" s="134"/>
      <c r="AK86" s="248"/>
      <c r="AL86" s="248"/>
      <c r="AM86" s="209">
        <f>SUM(AK86:AL86)</f>
        <v>0</v>
      </c>
      <c r="AN86" s="257">
        <f t="shared" si="48"/>
        <v>0</v>
      </c>
      <c r="AO86" s="133"/>
      <c r="AP86" s="136">
        <f t="shared" si="49"/>
        <v>0</v>
      </c>
      <c r="AQ86" s="355"/>
      <c r="AR86" s="77"/>
      <c r="AS86" s="77"/>
      <c r="AT86" s="77"/>
      <c r="AU86" s="77"/>
      <c r="AV86" s="77"/>
      <c r="AW86" s="77"/>
      <c r="AX86" s="77"/>
      <c r="AY86" s="77"/>
      <c r="AZ86" s="17"/>
      <c r="BA86" s="17"/>
      <c r="BB86" s="17"/>
    </row>
    <row r="87" spans="1:60" x14ac:dyDescent="0.3">
      <c r="A87" s="858"/>
      <c r="B87" s="855" t="s">
        <v>94</v>
      </c>
      <c r="C87" s="856"/>
      <c r="D87" s="856"/>
      <c r="E87" s="856"/>
      <c r="F87" s="132"/>
      <c r="G87" s="248"/>
      <c r="H87" s="248"/>
      <c r="I87" s="209">
        <f>SUM(G87:H87)</f>
        <v>0</v>
      </c>
      <c r="J87" s="256">
        <f>IF(I87&lt;=49999,I87,I87-(I87-50000))</f>
        <v>0</v>
      </c>
      <c r="K87" s="133"/>
      <c r="L87" s="132"/>
      <c r="M87" s="248"/>
      <c r="N87" s="248"/>
      <c r="O87" s="209">
        <f>SUM(M87:N87)</f>
        <v>0</v>
      </c>
      <c r="P87" s="256">
        <f t="shared" ref="P87" si="50">IF(J87+O87&lt;=49999,O87,(50000-J87))</f>
        <v>0</v>
      </c>
      <c r="Q87" s="133"/>
      <c r="R87" s="132"/>
      <c r="S87" s="248"/>
      <c r="T87" s="248"/>
      <c r="U87" s="209">
        <f>SUM(S87:T87)</f>
        <v>0</v>
      </c>
      <c r="V87" s="256">
        <f t="shared" si="45"/>
        <v>0</v>
      </c>
      <c r="W87" s="133"/>
      <c r="X87" s="134"/>
      <c r="Y87" s="248"/>
      <c r="Z87" s="248"/>
      <c r="AA87" s="209">
        <f>SUM(Y87:Z87)</f>
        <v>0</v>
      </c>
      <c r="AB87" s="256">
        <f>IF(J87+P87+V87+AA87&lt;=49999,AA87,(50000-V87-P87-J87))</f>
        <v>0</v>
      </c>
      <c r="AC87" s="133"/>
      <c r="AD87" s="132"/>
      <c r="AE87" s="248"/>
      <c r="AF87" s="248"/>
      <c r="AG87" s="209">
        <f>SUM(AE87:AF87)</f>
        <v>0</v>
      </c>
      <c r="AH87" s="257">
        <f t="shared" si="47"/>
        <v>0</v>
      </c>
      <c r="AI87" s="135"/>
      <c r="AJ87" s="134"/>
      <c r="AK87" s="248"/>
      <c r="AL87" s="248"/>
      <c r="AM87" s="209">
        <f>SUM(AK87:AL87)</f>
        <v>0</v>
      </c>
      <c r="AN87" s="257">
        <f t="shared" si="48"/>
        <v>0</v>
      </c>
      <c r="AO87" s="133"/>
      <c r="AP87" s="136">
        <f t="shared" si="49"/>
        <v>0</v>
      </c>
      <c r="AQ87" s="355"/>
      <c r="AR87" s="77"/>
      <c r="AS87" s="77"/>
      <c r="AT87" s="77"/>
      <c r="AU87" s="77"/>
      <c r="AV87" s="77"/>
      <c r="AW87" s="77"/>
      <c r="AX87" s="77"/>
      <c r="AY87" s="77"/>
      <c r="AZ87" s="17"/>
      <c r="BA87" s="17"/>
      <c r="BB87" s="17"/>
    </row>
    <row r="88" spans="1:60" ht="13.5" thickBot="1" x14ac:dyDescent="0.35">
      <c r="A88" s="858"/>
      <c r="B88" s="138"/>
      <c r="C88" s="139"/>
      <c r="D88" s="139"/>
      <c r="E88" s="140" t="s">
        <v>32</v>
      </c>
      <c r="F88" s="141"/>
      <c r="G88" s="142">
        <f>SUM(G83:G87)</f>
        <v>0</v>
      </c>
      <c r="H88" s="142">
        <f>SUM(H83:H87)</f>
        <v>0</v>
      </c>
      <c r="I88" s="10">
        <f>SUM(I83:I87)</f>
        <v>0</v>
      </c>
      <c r="J88" s="143">
        <f>SUM(J83:J87)</f>
        <v>0</v>
      </c>
      <c r="K88" s="144"/>
      <c r="L88" s="141"/>
      <c r="M88" s="142">
        <f>SUM(M83:M87)</f>
        <v>0</v>
      </c>
      <c r="N88" s="142">
        <f>SUM(N83:N87)</f>
        <v>0</v>
      </c>
      <c r="O88" s="10">
        <f>SUM(O83:O87)</f>
        <v>0</v>
      </c>
      <c r="P88" s="256">
        <f>SUM(P83:P87)</f>
        <v>0</v>
      </c>
      <c r="Q88" s="144"/>
      <c r="R88" s="141"/>
      <c r="S88" s="142">
        <f>SUM(S83:S87)</f>
        <v>0</v>
      </c>
      <c r="T88" s="142">
        <f>SUM(T83:T87)</f>
        <v>0</v>
      </c>
      <c r="U88" s="10">
        <f>SUM(U83:U87)</f>
        <v>0</v>
      </c>
      <c r="V88" s="256">
        <f>SUM(V83:V87)</f>
        <v>0</v>
      </c>
      <c r="W88" s="144"/>
      <c r="X88" s="145"/>
      <c r="Y88" s="142">
        <f>SUM(Y83:Y87)</f>
        <v>0</v>
      </c>
      <c r="Z88" s="142">
        <f>SUM(Z83:Z87)</f>
        <v>0</v>
      </c>
      <c r="AA88" s="10">
        <f>SUM(AA83:AA87)</f>
        <v>0</v>
      </c>
      <c r="AB88" s="256">
        <f>SUM(AB83:AB87)</f>
        <v>0</v>
      </c>
      <c r="AC88" s="144"/>
      <c r="AD88" s="141"/>
      <c r="AE88" s="142">
        <f>SUM(AE83:AE87)</f>
        <v>0</v>
      </c>
      <c r="AF88" s="142">
        <f>SUM(AF83:AF87)</f>
        <v>0</v>
      </c>
      <c r="AG88" s="10">
        <f>SUM(AG83:AG87)</f>
        <v>0</v>
      </c>
      <c r="AH88" s="146">
        <f>SUM(AH83:AH87)</f>
        <v>0</v>
      </c>
      <c r="AI88" s="135"/>
      <c r="AJ88" s="145"/>
      <c r="AK88" s="142">
        <f>SUM(AK83:AK87)</f>
        <v>0</v>
      </c>
      <c r="AL88" s="142">
        <f>SUM(AL83:AL87)</f>
        <v>0</v>
      </c>
      <c r="AM88" s="10">
        <f>SUM(AM83:AM87)</f>
        <v>0</v>
      </c>
      <c r="AN88" s="143">
        <f>SUM(AN83:AN87)</f>
        <v>0</v>
      </c>
      <c r="AO88" s="144"/>
      <c r="AP88" s="136">
        <f>I88+O88+U88+AA88+AG88+AM88</f>
        <v>0</v>
      </c>
      <c r="AQ88" s="361"/>
      <c r="AR88" s="77"/>
      <c r="AS88" s="77"/>
      <c r="AT88" s="77"/>
      <c r="AU88" s="77"/>
      <c r="AV88" s="77"/>
      <c r="AW88" s="77"/>
      <c r="AX88" s="77"/>
      <c r="AY88" s="77"/>
      <c r="AZ88" s="17"/>
      <c r="BA88" s="17"/>
      <c r="BB88" s="17"/>
    </row>
    <row r="89" spans="1:60" ht="17.25" customHeight="1" thickBot="1" x14ac:dyDescent="0.35">
      <c r="A89" s="859"/>
      <c r="B89" s="768" t="s">
        <v>95</v>
      </c>
      <c r="C89" s="769"/>
      <c r="D89" s="769"/>
      <c r="E89" s="769"/>
      <c r="F89" s="802"/>
      <c r="G89" s="802"/>
      <c r="H89" s="802"/>
      <c r="I89" s="802"/>
      <c r="J89" s="862"/>
      <c r="K89" s="148">
        <f>I88</f>
        <v>0</v>
      </c>
      <c r="L89" s="801" t="s">
        <v>96</v>
      </c>
      <c r="M89" s="802"/>
      <c r="N89" s="802"/>
      <c r="O89" s="802"/>
      <c r="P89" s="862"/>
      <c r="Q89" s="149">
        <f>O88</f>
        <v>0</v>
      </c>
      <c r="R89" s="768" t="s">
        <v>97</v>
      </c>
      <c r="S89" s="769"/>
      <c r="T89" s="769"/>
      <c r="U89" s="769"/>
      <c r="V89" s="770"/>
      <c r="W89" s="150">
        <f>U88</f>
        <v>0</v>
      </c>
      <c r="X89" s="769" t="s">
        <v>98</v>
      </c>
      <c r="Y89" s="769"/>
      <c r="Z89" s="769"/>
      <c r="AA89" s="769"/>
      <c r="AB89" s="770"/>
      <c r="AC89" s="149">
        <f>AA88</f>
        <v>0</v>
      </c>
      <c r="AD89" s="768" t="s">
        <v>99</v>
      </c>
      <c r="AE89" s="769"/>
      <c r="AF89" s="769"/>
      <c r="AG89" s="769"/>
      <c r="AH89" s="770"/>
      <c r="AI89" s="150">
        <f>AG88</f>
        <v>0</v>
      </c>
      <c r="AJ89" s="769" t="s">
        <v>178</v>
      </c>
      <c r="AK89" s="769"/>
      <c r="AL89" s="769"/>
      <c r="AM89" s="769"/>
      <c r="AN89" s="770"/>
      <c r="AO89" s="150">
        <f>AM88</f>
        <v>0</v>
      </c>
      <c r="AP89" s="299">
        <f>AI89+AC89+W89+Q89+K89+AO89</f>
        <v>0</v>
      </c>
      <c r="AQ89" s="357" t="b">
        <f>IF(AP89=SUM(AP83:AP87),TRUE)</f>
        <v>1</v>
      </c>
      <c r="AR89" s="77"/>
      <c r="AS89" s="77"/>
      <c r="AT89" s="77"/>
      <c r="AU89" s="77"/>
      <c r="AV89" s="77"/>
      <c r="AW89" s="77"/>
      <c r="AX89" s="77"/>
      <c r="AY89" s="77"/>
      <c r="AZ89" s="17"/>
      <c r="BA89" s="17"/>
      <c r="BB89" s="17"/>
      <c r="BC89" s="17"/>
      <c r="BD89" s="17"/>
      <c r="BE89" s="17"/>
      <c r="BF89" s="17"/>
      <c r="BG89" s="17"/>
      <c r="BH89" s="17"/>
    </row>
    <row r="90" spans="1:60" s="17" customFormat="1" ht="7.5" customHeight="1" x14ac:dyDescent="0.3">
      <c r="A90" s="151"/>
      <c r="E90" s="68"/>
      <c r="F90" s="24"/>
      <c r="G90" s="24"/>
      <c r="H90" s="24"/>
      <c r="I90" s="24"/>
      <c r="J90" s="24"/>
      <c r="K90" s="70"/>
      <c r="L90" s="24"/>
      <c r="M90" s="24"/>
      <c r="N90" s="24"/>
      <c r="O90" s="24"/>
      <c r="P90" s="24"/>
      <c r="Q90" s="70"/>
      <c r="R90" s="24"/>
      <c r="S90" s="24"/>
      <c r="T90" s="24"/>
      <c r="U90" s="24"/>
      <c r="V90" s="24"/>
      <c r="W90" s="70"/>
      <c r="X90" s="24"/>
      <c r="Y90" s="24"/>
      <c r="Z90" s="24"/>
      <c r="AA90" s="24"/>
      <c r="AB90" s="24"/>
      <c r="AC90" s="70"/>
      <c r="AD90" s="24"/>
      <c r="AE90" s="24"/>
      <c r="AF90" s="24"/>
      <c r="AG90" s="24"/>
      <c r="AH90" s="24"/>
      <c r="AI90" s="70"/>
      <c r="AJ90" s="24"/>
      <c r="AK90" s="24"/>
      <c r="AL90" s="24"/>
      <c r="AM90" s="24"/>
      <c r="AN90" s="24"/>
      <c r="AO90" s="70"/>
      <c r="AP90" s="72"/>
      <c r="AQ90" s="358"/>
      <c r="AR90" s="77"/>
      <c r="AS90" s="77"/>
      <c r="AT90" s="77"/>
      <c r="AU90" s="77"/>
      <c r="AV90" s="77"/>
      <c r="AW90" s="77"/>
      <c r="AX90" s="77"/>
      <c r="AY90" s="77"/>
    </row>
    <row r="91" spans="1:60" s="17" customFormat="1" x14ac:dyDescent="0.3">
      <c r="A91" s="151"/>
      <c r="E91" s="68"/>
      <c r="F91" s="786" t="s">
        <v>100</v>
      </c>
      <c r="G91" s="786"/>
      <c r="H91" s="786"/>
      <c r="I91" s="786"/>
      <c r="J91" s="786"/>
      <c r="K91" s="152">
        <f>K52+K65+K71+K79+K89+K47</f>
        <v>0</v>
      </c>
      <c r="L91" s="786" t="s">
        <v>100</v>
      </c>
      <c r="M91" s="786"/>
      <c r="N91" s="786"/>
      <c r="O91" s="786"/>
      <c r="P91" s="786"/>
      <c r="Q91" s="152">
        <f>Q52+Q65+Q71+Q79+Q89+Q47</f>
        <v>0</v>
      </c>
      <c r="R91" s="786" t="s">
        <v>100</v>
      </c>
      <c r="S91" s="786"/>
      <c r="T91" s="786"/>
      <c r="U91" s="786"/>
      <c r="V91" s="786"/>
      <c r="W91" s="152">
        <f>W52+W65+W71+W79+W89+W47</f>
        <v>0</v>
      </c>
      <c r="X91" s="786" t="s">
        <v>100</v>
      </c>
      <c r="Y91" s="786"/>
      <c r="Z91" s="786"/>
      <c r="AA91" s="786"/>
      <c r="AB91" s="786"/>
      <c r="AC91" s="152">
        <f>AC52+AC65+AC71+AC79+AC89+AC47</f>
        <v>0</v>
      </c>
      <c r="AD91" s="786" t="s">
        <v>100</v>
      </c>
      <c r="AE91" s="786"/>
      <c r="AF91" s="786"/>
      <c r="AG91" s="786"/>
      <c r="AH91" s="786"/>
      <c r="AI91" s="152">
        <f>AI52+AI65+AI71+AI79+AI89+AI47</f>
        <v>0</v>
      </c>
      <c r="AJ91" s="786" t="s">
        <v>100</v>
      </c>
      <c r="AK91" s="786"/>
      <c r="AL91" s="786"/>
      <c r="AM91" s="786"/>
      <c r="AN91" s="786"/>
      <c r="AO91" s="152">
        <f>AO52+AO65+AO71+AO79+AO89+AO47</f>
        <v>0</v>
      </c>
      <c r="AP91" s="72"/>
      <c r="AQ91" s="358"/>
      <c r="AR91" s="77"/>
      <c r="AS91" s="77"/>
      <c r="AT91" s="77"/>
      <c r="AU91" s="77"/>
      <c r="AV91" s="77"/>
      <c r="AW91" s="77"/>
      <c r="AX91" s="77"/>
      <c r="AY91" s="77"/>
    </row>
    <row r="92" spans="1:60" s="17" customFormat="1" ht="13.5" thickBot="1" x14ac:dyDescent="0.35">
      <c r="A92" s="151"/>
      <c r="E92" s="68"/>
      <c r="F92" s="24"/>
      <c r="G92" s="24"/>
      <c r="H92" s="24"/>
      <c r="I92" s="24"/>
      <c r="J92" s="24"/>
      <c r="K92" s="70"/>
      <c r="L92" s="24"/>
      <c r="M92" s="24"/>
      <c r="N92" s="24"/>
      <c r="O92" s="24"/>
      <c r="P92" s="24"/>
      <c r="Q92" s="70"/>
      <c r="R92" s="24"/>
      <c r="S92" s="24"/>
      <c r="T92" s="24"/>
      <c r="U92" s="24"/>
      <c r="V92" s="24"/>
      <c r="W92" s="70"/>
      <c r="X92" s="24"/>
      <c r="Y92" s="24"/>
      <c r="Z92" s="24"/>
      <c r="AA92" s="24"/>
      <c r="AB92" s="24"/>
      <c r="AC92" s="70"/>
      <c r="AD92" s="24"/>
      <c r="AE92" s="24"/>
      <c r="AF92" s="24"/>
      <c r="AG92" s="24"/>
      <c r="AH92" s="24"/>
      <c r="AI92" s="70"/>
      <c r="AJ92" s="24"/>
      <c r="AK92" s="24"/>
      <c r="AL92" s="24"/>
      <c r="AM92" s="24"/>
      <c r="AN92" s="24"/>
      <c r="AO92" s="70"/>
      <c r="AP92" s="72"/>
      <c r="AQ92" s="358"/>
      <c r="AR92" s="77"/>
      <c r="AS92" s="77"/>
      <c r="AT92" s="77"/>
      <c r="AU92" s="77"/>
      <c r="AV92" s="77"/>
      <c r="AW92" s="77"/>
      <c r="AX92" s="77"/>
      <c r="AY92" s="77"/>
    </row>
    <row r="93" spans="1:60" s="17" customFormat="1" ht="27" customHeight="1" x14ac:dyDescent="0.45">
      <c r="A93" s="218"/>
      <c r="B93" s="218"/>
      <c r="C93" s="218"/>
      <c r="D93" s="218"/>
      <c r="E93" s="218"/>
      <c r="F93" s="792" t="s">
        <v>20</v>
      </c>
      <c r="G93" s="771"/>
      <c r="H93" s="771"/>
      <c r="I93" s="771"/>
      <c r="J93" s="771"/>
      <c r="K93" s="120"/>
      <c r="L93" s="771" t="s">
        <v>101</v>
      </c>
      <c r="M93" s="771"/>
      <c r="N93" s="771"/>
      <c r="O93" s="771"/>
      <c r="P93" s="771"/>
      <c r="Q93" s="120"/>
      <c r="R93" s="771" t="s">
        <v>102</v>
      </c>
      <c r="S93" s="771"/>
      <c r="T93" s="771"/>
      <c r="U93" s="771"/>
      <c r="V93" s="771"/>
      <c r="W93" s="120"/>
      <c r="X93" s="771" t="s">
        <v>103</v>
      </c>
      <c r="Y93" s="771"/>
      <c r="Z93" s="771"/>
      <c r="AA93" s="771"/>
      <c r="AB93" s="771"/>
      <c r="AC93" s="120"/>
      <c r="AD93" s="771" t="s">
        <v>104</v>
      </c>
      <c r="AE93" s="771"/>
      <c r="AF93" s="771"/>
      <c r="AG93" s="771"/>
      <c r="AH93" s="771"/>
      <c r="AI93" s="120"/>
      <c r="AJ93" s="771" t="s">
        <v>103</v>
      </c>
      <c r="AK93" s="771"/>
      <c r="AL93" s="771"/>
      <c r="AM93" s="771"/>
      <c r="AN93" s="771"/>
      <c r="AO93" s="120"/>
      <c r="AP93" s="121" t="s">
        <v>32</v>
      </c>
      <c r="AQ93" s="363"/>
      <c r="AR93" s="77"/>
      <c r="AS93" s="77"/>
      <c r="AT93" s="77"/>
      <c r="AU93" s="77"/>
      <c r="AV93" s="77"/>
      <c r="AW93" s="77"/>
      <c r="AX93" s="77"/>
      <c r="AY93" s="77"/>
    </row>
    <row r="94" spans="1:60" s="17" customFormat="1" ht="15.5" x14ac:dyDescent="0.45">
      <c r="A94" s="218"/>
      <c r="B94" s="218"/>
      <c r="C94" s="218"/>
      <c r="D94" s="218"/>
      <c r="E94" s="218"/>
      <c r="F94" s="778" t="s">
        <v>105</v>
      </c>
      <c r="G94" s="779"/>
      <c r="H94" s="779"/>
      <c r="I94" s="779"/>
      <c r="J94" s="780"/>
      <c r="K94" s="153">
        <f>K43+K91</f>
        <v>0</v>
      </c>
      <c r="L94" s="778" t="s">
        <v>105</v>
      </c>
      <c r="M94" s="779"/>
      <c r="N94" s="779"/>
      <c r="O94" s="779"/>
      <c r="P94" s="780"/>
      <c r="Q94" s="153">
        <f>Q43+Q91</f>
        <v>0</v>
      </c>
      <c r="R94" s="778" t="s">
        <v>105</v>
      </c>
      <c r="S94" s="779"/>
      <c r="T94" s="779"/>
      <c r="U94" s="779"/>
      <c r="V94" s="780"/>
      <c r="W94" s="153">
        <f>W43+W91</f>
        <v>0</v>
      </c>
      <c r="X94" s="778" t="s">
        <v>105</v>
      </c>
      <c r="Y94" s="779"/>
      <c r="Z94" s="779"/>
      <c r="AA94" s="779"/>
      <c r="AB94" s="780"/>
      <c r="AC94" s="153">
        <f>AC43+AC91</f>
        <v>0</v>
      </c>
      <c r="AD94" s="778" t="s">
        <v>105</v>
      </c>
      <c r="AE94" s="779"/>
      <c r="AF94" s="779"/>
      <c r="AG94" s="779"/>
      <c r="AH94" s="780"/>
      <c r="AI94" s="153">
        <f>AI43+AI91</f>
        <v>0</v>
      </c>
      <c r="AJ94" s="778" t="s">
        <v>105</v>
      </c>
      <c r="AK94" s="779"/>
      <c r="AL94" s="779"/>
      <c r="AM94" s="779"/>
      <c r="AN94" s="780"/>
      <c r="AO94" s="153">
        <f>AO43+AO91</f>
        <v>0</v>
      </c>
      <c r="AP94" s="154">
        <f>K94+Q94+W94+AC94+AI94+AO94</f>
        <v>0</v>
      </c>
      <c r="AQ94" s="367"/>
      <c r="AR94" s="77"/>
      <c r="AS94" s="77"/>
      <c r="AT94" s="77"/>
      <c r="AU94" s="77"/>
      <c r="AV94" s="77"/>
      <c r="AW94" s="77"/>
      <c r="AX94" s="77"/>
      <c r="AY94" s="77"/>
    </row>
    <row r="95" spans="1:60" s="17" customFormat="1" ht="15" thickBot="1" x14ac:dyDescent="0.4">
      <c r="B95" s="155"/>
      <c r="C95" s="155"/>
      <c r="D95" s="155"/>
      <c r="E95" s="218"/>
      <c r="F95" s="791" t="s">
        <v>106</v>
      </c>
      <c r="G95" s="781"/>
      <c r="H95" s="781"/>
      <c r="I95" s="781"/>
      <c r="J95" s="781"/>
      <c r="K95" s="156">
        <f>K94-H88</f>
        <v>0</v>
      </c>
      <c r="L95" s="791" t="s">
        <v>106</v>
      </c>
      <c r="M95" s="781"/>
      <c r="N95" s="781"/>
      <c r="O95" s="781"/>
      <c r="P95" s="863"/>
      <c r="Q95" s="156">
        <f>Q94-N88</f>
        <v>0</v>
      </c>
      <c r="R95" s="791" t="s">
        <v>106</v>
      </c>
      <c r="S95" s="781"/>
      <c r="T95" s="781"/>
      <c r="U95" s="781"/>
      <c r="V95" s="781"/>
      <c r="W95" s="157">
        <f>W94-T88</f>
        <v>0</v>
      </c>
      <c r="X95" s="781" t="s">
        <v>106</v>
      </c>
      <c r="Y95" s="781"/>
      <c r="Z95" s="781"/>
      <c r="AA95" s="781"/>
      <c r="AB95" s="781"/>
      <c r="AC95" s="156">
        <f>AC94-Z88</f>
        <v>0</v>
      </c>
      <c r="AD95" s="791" t="s">
        <v>106</v>
      </c>
      <c r="AE95" s="781"/>
      <c r="AF95" s="781"/>
      <c r="AG95" s="781"/>
      <c r="AH95" s="781"/>
      <c r="AI95" s="157">
        <f>AI94-AF88</f>
        <v>0</v>
      </c>
      <c r="AJ95" s="781" t="s">
        <v>106</v>
      </c>
      <c r="AK95" s="781"/>
      <c r="AL95" s="781"/>
      <c r="AM95" s="781"/>
      <c r="AN95" s="781"/>
      <c r="AO95" s="156">
        <f>AO94-AL88</f>
        <v>0</v>
      </c>
      <c r="AP95" s="254">
        <f>K95+Q95+W95+AC95+AI95+AO95</f>
        <v>0</v>
      </c>
      <c r="AQ95" s="368" t="b">
        <f>IF(AP95=(AP94-(H88+N88+T88+Z88+AF88+AL88)),TRUE)</f>
        <v>1</v>
      </c>
      <c r="AR95" s="77"/>
      <c r="AS95" s="77"/>
      <c r="AT95" s="77"/>
      <c r="AU95" s="77"/>
      <c r="AV95" s="77"/>
      <c r="AW95" s="77"/>
      <c r="AX95" s="77"/>
      <c r="AY95" s="77"/>
    </row>
    <row r="96" spans="1:60" s="17" customFormat="1" ht="15.5" x14ac:dyDescent="0.45">
      <c r="A96" s="155"/>
      <c r="B96" s="155"/>
      <c r="C96" s="155"/>
      <c r="D96" s="155"/>
      <c r="E96" s="218"/>
      <c r="F96" s="754" t="s">
        <v>107</v>
      </c>
      <c r="G96" s="755"/>
      <c r="H96" s="755"/>
      <c r="I96" s="755"/>
      <c r="J96" s="756"/>
      <c r="K96" s="226">
        <f>K94-(K71+K79+K89)+J88</f>
        <v>0</v>
      </c>
      <c r="L96" s="754" t="s">
        <v>107</v>
      </c>
      <c r="M96" s="755"/>
      <c r="N96" s="755"/>
      <c r="O96" s="755"/>
      <c r="P96" s="756"/>
      <c r="Q96" s="226">
        <f>Q94-(Q71+Q79+Q89)+P88</f>
        <v>0</v>
      </c>
      <c r="R96" s="754" t="s">
        <v>107</v>
      </c>
      <c r="S96" s="755"/>
      <c r="T96" s="755"/>
      <c r="U96" s="755"/>
      <c r="V96" s="756"/>
      <c r="W96" s="158">
        <f>W94-(W71+W79+W89)+V88</f>
        <v>0</v>
      </c>
      <c r="X96" s="755" t="s">
        <v>107</v>
      </c>
      <c r="Y96" s="755"/>
      <c r="Z96" s="755"/>
      <c r="AA96" s="755"/>
      <c r="AB96" s="755"/>
      <c r="AC96" s="226">
        <f>AC94-(AC71+AC79+AC89)+AB88</f>
        <v>0</v>
      </c>
      <c r="AD96" s="754" t="s">
        <v>107</v>
      </c>
      <c r="AE96" s="755"/>
      <c r="AF96" s="755"/>
      <c r="AG96" s="755"/>
      <c r="AH96" s="756"/>
      <c r="AI96" s="158">
        <f>AI94-(AI71+AI79+AI89)+AH88</f>
        <v>0</v>
      </c>
      <c r="AJ96" s="755" t="s">
        <v>107</v>
      </c>
      <c r="AK96" s="755"/>
      <c r="AL96" s="755"/>
      <c r="AM96" s="755"/>
      <c r="AN96" s="755"/>
      <c r="AO96" s="294">
        <f>AO94-(AO71+AO79+AO89)+AN88</f>
        <v>0</v>
      </c>
      <c r="AP96" s="295">
        <f>K96+Q96+W96+AC96+AI96+AO96</f>
        <v>0</v>
      </c>
      <c r="AQ96" s="369"/>
      <c r="AR96" s="77"/>
      <c r="AS96" s="77"/>
      <c r="AT96" s="77"/>
      <c r="AU96" s="77"/>
      <c r="AV96" s="77"/>
      <c r="AW96" s="77"/>
      <c r="AX96" s="77"/>
      <c r="AY96" s="77"/>
    </row>
    <row r="97" spans="1:60" s="17" customFormat="1" ht="15.5" x14ac:dyDescent="0.45">
      <c r="A97" s="218"/>
      <c r="B97" s="218"/>
      <c r="C97" s="218"/>
      <c r="D97" s="159"/>
      <c r="E97" s="218"/>
      <c r="F97" s="757" t="s">
        <v>108</v>
      </c>
      <c r="G97" s="758"/>
      <c r="H97" s="758"/>
      <c r="I97" s="758"/>
      <c r="J97" s="759"/>
      <c r="K97" s="228">
        <f>$I$9*K96</f>
        <v>0</v>
      </c>
      <c r="L97" s="757" t="s">
        <v>108</v>
      </c>
      <c r="M97" s="758"/>
      <c r="N97" s="758"/>
      <c r="O97" s="758"/>
      <c r="P97" s="759"/>
      <c r="Q97" s="228">
        <f>$I$9*Q96</f>
        <v>0</v>
      </c>
      <c r="R97" s="757" t="s">
        <v>108</v>
      </c>
      <c r="S97" s="758"/>
      <c r="T97" s="758"/>
      <c r="U97" s="758"/>
      <c r="V97" s="758"/>
      <c r="W97" s="160">
        <f>$I$9*W96</f>
        <v>0</v>
      </c>
      <c r="X97" s="758" t="s">
        <v>108</v>
      </c>
      <c r="Y97" s="758"/>
      <c r="Z97" s="758"/>
      <c r="AA97" s="758"/>
      <c r="AB97" s="758"/>
      <c r="AC97" s="228">
        <f>$I$9*AC96</f>
        <v>0</v>
      </c>
      <c r="AD97" s="757" t="s">
        <v>108</v>
      </c>
      <c r="AE97" s="758"/>
      <c r="AF97" s="758"/>
      <c r="AG97" s="758"/>
      <c r="AH97" s="758"/>
      <c r="AI97" s="160">
        <f>$I$9*AI96</f>
        <v>0</v>
      </c>
      <c r="AJ97" s="758" t="s">
        <v>108</v>
      </c>
      <c r="AK97" s="758"/>
      <c r="AL97" s="758"/>
      <c r="AM97" s="758"/>
      <c r="AN97" s="758"/>
      <c r="AO97" s="296">
        <f>$I$9*AO96</f>
        <v>0</v>
      </c>
      <c r="AP97" s="297">
        <f>AI97+AC97+W97+Q97+K97+AO97</f>
        <v>0</v>
      </c>
      <c r="AQ97" s="368" t="b">
        <f>IF(AP97=AP96*I9,TRUE)</f>
        <v>1</v>
      </c>
      <c r="AR97" s="77"/>
      <c r="AS97" s="77"/>
      <c r="AT97" s="77"/>
      <c r="AU97" s="77"/>
      <c r="AV97" s="77"/>
      <c r="AW97" s="77"/>
      <c r="AX97" s="77"/>
      <c r="AY97" s="77"/>
    </row>
    <row r="98" spans="1:60" s="17" customFormat="1" ht="21.75" customHeight="1" thickBot="1" x14ac:dyDescent="0.5">
      <c r="A98" s="218"/>
      <c r="B98" s="218"/>
      <c r="C98" s="218"/>
      <c r="D98" s="159"/>
      <c r="E98" s="218"/>
      <c r="F98" s="760" t="s">
        <v>109</v>
      </c>
      <c r="G98" s="761"/>
      <c r="H98" s="761"/>
      <c r="I98" s="761"/>
      <c r="J98" s="761"/>
      <c r="K98" s="227">
        <f>K94+K97</f>
        <v>0</v>
      </c>
      <c r="L98" s="760" t="s">
        <v>110</v>
      </c>
      <c r="M98" s="761"/>
      <c r="N98" s="761"/>
      <c r="O98" s="761"/>
      <c r="P98" s="762"/>
      <c r="Q98" s="227">
        <f>Q94+Q97</f>
        <v>0</v>
      </c>
      <c r="R98" s="760" t="s">
        <v>111</v>
      </c>
      <c r="S98" s="761"/>
      <c r="T98" s="761"/>
      <c r="U98" s="761"/>
      <c r="V98" s="761"/>
      <c r="W98" s="161">
        <f>W94+W97</f>
        <v>0</v>
      </c>
      <c r="X98" s="761" t="s">
        <v>112</v>
      </c>
      <c r="Y98" s="761"/>
      <c r="Z98" s="761"/>
      <c r="AA98" s="761"/>
      <c r="AB98" s="761"/>
      <c r="AC98" s="227">
        <f>AC94+AC97</f>
        <v>0</v>
      </c>
      <c r="AD98" s="760" t="s">
        <v>113</v>
      </c>
      <c r="AE98" s="761"/>
      <c r="AF98" s="761"/>
      <c r="AG98" s="761"/>
      <c r="AH98" s="761"/>
      <c r="AI98" s="161">
        <f>AI94+AI97</f>
        <v>0</v>
      </c>
      <c r="AJ98" s="761" t="s">
        <v>213</v>
      </c>
      <c r="AK98" s="761"/>
      <c r="AL98" s="761"/>
      <c r="AM98" s="761"/>
      <c r="AN98" s="761"/>
      <c r="AO98" s="298">
        <f>AO94+AO97</f>
        <v>0</v>
      </c>
      <c r="AP98" s="161">
        <f>AI98+AC98+W98+Q98+K98+AO98</f>
        <v>0</v>
      </c>
      <c r="AQ98" s="357" t="b">
        <f>IF(AP98=AP94+AP97,TRUE)</f>
        <v>1</v>
      </c>
      <c r="AR98" s="77"/>
      <c r="AS98" s="77"/>
      <c r="AT98" s="77"/>
      <c r="AU98" s="77"/>
      <c r="AV98" s="77"/>
      <c r="AW98" s="77"/>
      <c r="AX98" s="77"/>
      <c r="AY98" s="77"/>
    </row>
    <row r="99" spans="1:60" s="17" customFormat="1" ht="21.75" hidden="1" customHeight="1" x14ac:dyDescent="0.35">
      <c r="A99" s="218"/>
      <c r="B99" s="218"/>
      <c r="C99" s="218"/>
      <c r="D99" s="183"/>
      <c r="E99" s="68"/>
      <c r="F99" s="24"/>
      <c r="G99" s="24"/>
      <c r="H99" s="24"/>
      <c r="I99" s="24"/>
      <c r="J99" s="24"/>
      <c r="K99" s="70"/>
      <c r="L99" s="24"/>
      <c r="M99" s="24"/>
      <c r="N99" s="24"/>
      <c r="O99" s="24"/>
      <c r="P99" s="24"/>
      <c r="Q99" s="70"/>
      <c r="R99" s="24"/>
      <c r="S99" s="24"/>
      <c r="T99" s="24"/>
      <c r="U99" s="24"/>
      <c r="V99" s="24"/>
      <c r="W99" s="70"/>
      <c r="X99" s="24"/>
      <c r="Y99" s="24"/>
      <c r="Z99" s="24"/>
      <c r="AA99" s="24"/>
      <c r="AB99" s="24"/>
      <c r="AC99" s="70"/>
      <c r="AD99" s="24"/>
      <c r="AE99" s="24"/>
      <c r="AF99" s="24"/>
      <c r="AG99" s="24"/>
      <c r="AH99" s="24"/>
      <c r="AI99" s="70"/>
      <c r="AJ99" s="24"/>
      <c r="AK99" s="24"/>
      <c r="AL99" s="24"/>
      <c r="AM99" s="24"/>
      <c r="AN99" s="24"/>
      <c r="AO99" s="70"/>
      <c r="AP99" s="72"/>
      <c r="AQ99" s="358"/>
      <c r="AR99" s="77"/>
      <c r="AS99" s="77"/>
      <c r="AT99" s="77"/>
      <c r="AU99" s="77"/>
      <c r="AV99" s="77"/>
      <c r="AW99" s="77"/>
      <c r="AX99" s="77"/>
      <c r="AY99" s="77"/>
    </row>
    <row r="100" spans="1:60" ht="26.25" hidden="1" customHeight="1" x14ac:dyDescent="0.45">
      <c r="A100" s="218"/>
      <c r="B100" s="218"/>
      <c r="C100" s="218"/>
      <c r="D100" s="183"/>
      <c r="E100" s="218"/>
      <c r="F100" s="792" t="s">
        <v>20</v>
      </c>
      <c r="G100" s="771"/>
      <c r="H100" s="771"/>
      <c r="I100" s="771"/>
      <c r="J100" s="771"/>
      <c r="K100" s="120"/>
      <c r="L100" s="771" t="s">
        <v>101</v>
      </c>
      <c r="M100" s="771"/>
      <c r="N100" s="771"/>
      <c r="O100" s="771"/>
      <c r="P100" s="771"/>
      <c r="Q100" s="120"/>
      <c r="R100" s="771" t="s">
        <v>102</v>
      </c>
      <c r="S100" s="771"/>
      <c r="T100" s="771"/>
      <c r="U100" s="771"/>
      <c r="V100" s="771"/>
      <c r="W100" s="120"/>
      <c r="X100" s="771" t="s">
        <v>103</v>
      </c>
      <c r="Y100" s="771"/>
      <c r="Z100" s="771"/>
      <c r="AA100" s="771"/>
      <c r="AB100" s="771"/>
      <c r="AC100" s="120"/>
      <c r="AD100" s="771" t="s">
        <v>104</v>
      </c>
      <c r="AE100" s="771"/>
      <c r="AF100" s="771"/>
      <c r="AG100" s="771"/>
      <c r="AH100" s="771"/>
      <c r="AI100" s="120"/>
      <c r="AJ100" s="771" t="s">
        <v>103</v>
      </c>
      <c r="AK100" s="771"/>
      <c r="AL100" s="771"/>
      <c r="AM100" s="771"/>
      <c r="AN100" s="771"/>
      <c r="AO100" s="120"/>
      <c r="AP100" s="121" t="s">
        <v>32</v>
      </c>
      <c r="AQ100" s="363"/>
      <c r="AR100" s="77"/>
      <c r="AS100" s="77"/>
      <c r="AT100" s="77"/>
      <c r="AU100" s="77"/>
      <c r="AV100" s="77"/>
      <c r="AW100" s="77"/>
      <c r="AX100" s="77"/>
      <c r="AY100" s="77"/>
      <c r="AZ100" s="17"/>
      <c r="BA100" s="17"/>
      <c r="BB100" s="17"/>
      <c r="BC100" s="17"/>
      <c r="BD100" s="17"/>
      <c r="BE100" s="17"/>
      <c r="BF100" s="17"/>
      <c r="BG100" s="17"/>
      <c r="BH100" s="17"/>
    </row>
    <row r="101" spans="1:60" s="17" customFormat="1" ht="15.75" hidden="1" customHeight="1" x14ac:dyDescent="0.35">
      <c r="A101" s="218"/>
      <c r="B101" s="218"/>
      <c r="C101" s="218"/>
      <c r="D101" s="218"/>
      <c r="E101" s="218"/>
      <c r="F101" s="772" t="s">
        <v>152</v>
      </c>
      <c r="G101" s="773"/>
      <c r="H101" s="773"/>
      <c r="I101" s="773"/>
      <c r="J101" s="774"/>
      <c r="K101" s="184">
        <f>K43+K52+K65+K71+K79+I88</f>
        <v>0</v>
      </c>
      <c r="L101" s="772" t="s">
        <v>152</v>
      </c>
      <c r="M101" s="773"/>
      <c r="N101" s="773"/>
      <c r="O101" s="773"/>
      <c r="P101" s="774"/>
      <c r="Q101" s="184">
        <f>Q43+Q52+Q65+Q71+Q79+O88</f>
        <v>0</v>
      </c>
      <c r="R101" s="772" t="s">
        <v>152</v>
      </c>
      <c r="S101" s="773"/>
      <c r="T101" s="773"/>
      <c r="U101" s="773"/>
      <c r="V101" s="774"/>
      <c r="W101" s="184">
        <f>W43+W52+W65+W71+W79+U88</f>
        <v>0</v>
      </c>
      <c r="X101" s="772" t="s">
        <v>152</v>
      </c>
      <c r="Y101" s="773"/>
      <c r="Z101" s="773"/>
      <c r="AA101" s="773"/>
      <c r="AB101" s="774"/>
      <c r="AC101" s="184">
        <f>AC43+AC52+AC65+AC71+AC79+AA88</f>
        <v>0</v>
      </c>
      <c r="AD101" s="772" t="s">
        <v>152</v>
      </c>
      <c r="AE101" s="773"/>
      <c r="AF101" s="773"/>
      <c r="AG101" s="773"/>
      <c r="AH101" s="774"/>
      <c r="AI101" s="184">
        <f>AI43+AI52+AI65+AI71+AI79+AG88</f>
        <v>0</v>
      </c>
      <c r="AJ101" s="772" t="s">
        <v>152</v>
      </c>
      <c r="AK101" s="773"/>
      <c r="AL101" s="773"/>
      <c r="AM101" s="773"/>
      <c r="AN101" s="774"/>
      <c r="AO101" s="184">
        <f>AO43+AO52+AO65+AO71+AO79+AM88</f>
        <v>0</v>
      </c>
      <c r="AP101" s="185">
        <f>K101+Q101+W101+AC101+AI101</f>
        <v>0</v>
      </c>
      <c r="AQ101" s="367"/>
      <c r="AR101" s="77"/>
      <c r="AS101" s="186"/>
      <c r="AT101" s="77"/>
      <c r="AU101" s="77"/>
      <c r="AV101" s="77"/>
      <c r="AW101" s="77"/>
      <c r="AX101" s="77"/>
      <c r="AY101" s="77"/>
    </row>
    <row r="102" spans="1:60" ht="16.5" hidden="1" customHeight="1" x14ac:dyDescent="0.35">
      <c r="A102" s="218"/>
      <c r="B102" s="218"/>
      <c r="C102" s="218"/>
      <c r="D102" s="218"/>
      <c r="E102" s="218"/>
      <c r="F102" s="793" t="s">
        <v>106</v>
      </c>
      <c r="G102" s="794"/>
      <c r="H102" s="794"/>
      <c r="I102" s="794"/>
      <c r="J102" s="794"/>
      <c r="K102" s="187">
        <f>K101-H88</f>
        <v>0</v>
      </c>
      <c r="L102" s="775" t="s">
        <v>106</v>
      </c>
      <c r="M102" s="776"/>
      <c r="N102" s="776"/>
      <c r="O102" s="776"/>
      <c r="P102" s="777"/>
      <c r="Q102" s="187">
        <f>Q101-N88</f>
        <v>0</v>
      </c>
      <c r="R102" s="775" t="s">
        <v>106</v>
      </c>
      <c r="S102" s="776"/>
      <c r="T102" s="776"/>
      <c r="U102" s="776"/>
      <c r="V102" s="776"/>
      <c r="W102" s="187">
        <f>W101-T88</f>
        <v>0</v>
      </c>
      <c r="X102" s="775" t="s">
        <v>106</v>
      </c>
      <c r="Y102" s="776"/>
      <c r="Z102" s="776"/>
      <c r="AA102" s="776"/>
      <c r="AB102" s="777"/>
      <c r="AC102" s="187">
        <f>AC101-Z88</f>
        <v>0</v>
      </c>
      <c r="AD102" s="775" t="s">
        <v>106</v>
      </c>
      <c r="AE102" s="776"/>
      <c r="AF102" s="776"/>
      <c r="AG102" s="776"/>
      <c r="AH102" s="776"/>
      <c r="AI102" s="187">
        <f>AI101-AF88</f>
        <v>0</v>
      </c>
      <c r="AJ102" s="775" t="s">
        <v>106</v>
      </c>
      <c r="AK102" s="776"/>
      <c r="AL102" s="776"/>
      <c r="AM102" s="776"/>
      <c r="AN102" s="777"/>
      <c r="AO102" s="187">
        <f>AO101-AL88</f>
        <v>0</v>
      </c>
      <c r="AP102" s="188">
        <f>K102+Q102+W102+AC102+AI102</f>
        <v>0</v>
      </c>
      <c r="AQ102" s="368" t="b">
        <f>IF(AP102=(AP101-(H88+N88+T88+Z88+AF88)),TRUE)</f>
        <v>1</v>
      </c>
      <c r="AR102" s="77"/>
      <c r="AS102" s="189"/>
      <c r="AT102" s="77"/>
      <c r="AU102" s="77"/>
      <c r="AV102" s="77"/>
      <c r="AW102" s="77"/>
      <c r="AX102" s="77"/>
      <c r="AY102" s="77"/>
      <c r="AZ102" s="17"/>
      <c r="BA102" s="17"/>
      <c r="BB102" s="17"/>
      <c r="BC102" s="17"/>
      <c r="BD102" s="17"/>
      <c r="BE102" s="17"/>
      <c r="BF102" s="17"/>
      <c r="BG102" s="17"/>
      <c r="BH102" s="17"/>
    </row>
    <row r="103" spans="1:60" ht="16.5" hidden="1" customHeight="1" x14ac:dyDescent="0.35">
      <c r="A103" s="218"/>
      <c r="B103" s="218"/>
      <c r="C103" s="218"/>
      <c r="D103" s="218"/>
      <c r="E103" s="218"/>
      <c r="F103" s="787" t="s">
        <v>153</v>
      </c>
      <c r="G103" s="788"/>
      <c r="H103" s="788"/>
      <c r="I103" s="788"/>
      <c r="J103" s="788"/>
      <c r="K103" s="190">
        <f>MROUND(K102,25000)</f>
        <v>0</v>
      </c>
      <c r="L103" s="787" t="s">
        <v>153</v>
      </c>
      <c r="M103" s="788"/>
      <c r="N103" s="788"/>
      <c r="O103" s="788"/>
      <c r="P103" s="789"/>
      <c r="Q103" s="190">
        <f>MROUND(Q102,25000)</f>
        <v>0</v>
      </c>
      <c r="R103" s="787" t="s">
        <v>153</v>
      </c>
      <c r="S103" s="788"/>
      <c r="T103" s="788"/>
      <c r="U103" s="788"/>
      <c r="V103" s="788"/>
      <c r="W103" s="190">
        <f>MROUND(W102,25000)</f>
        <v>0</v>
      </c>
      <c r="X103" s="787" t="s">
        <v>153</v>
      </c>
      <c r="Y103" s="788"/>
      <c r="Z103" s="788"/>
      <c r="AA103" s="788"/>
      <c r="AB103" s="789"/>
      <c r="AC103" s="190">
        <f>MROUND(AC102,25000)</f>
        <v>0</v>
      </c>
      <c r="AD103" s="787" t="s">
        <v>153</v>
      </c>
      <c r="AE103" s="788"/>
      <c r="AF103" s="788"/>
      <c r="AG103" s="788"/>
      <c r="AH103" s="788"/>
      <c r="AI103" s="190">
        <f>MROUND(AI102,25000)</f>
        <v>0</v>
      </c>
      <c r="AJ103" s="787" t="s">
        <v>153</v>
      </c>
      <c r="AK103" s="788"/>
      <c r="AL103" s="788"/>
      <c r="AM103" s="788"/>
      <c r="AN103" s="789"/>
      <c r="AO103" s="190">
        <f>MROUND(AO102,25000)</f>
        <v>0</v>
      </c>
      <c r="AP103" s="207">
        <f>ROUND(AI103+AC103+W103+Q103+K103,0)</f>
        <v>0</v>
      </c>
      <c r="AQ103" s="355"/>
      <c r="AR103" s="77"/>
      <c r="AS103" s="77"/>
      <c r="AT103" s="77"/>
      <c r="AU103" s="77"/>
      <c r="AV103" s="77"/>
      <c r="AW103" s="77"/>
      <c r="AX103" s="77"/>
      <c r="AY103" s="77"/>
      <c r="AZ103" s="17"/>
      <c r="BA103" s="17"/>
      <c r="BB103" s="17"/>
      <c r="BC103" s="17"/>
      <c r="BD103" s="17"/>
      <c r="BE103" s="17"/>
      <c r="BF103" s="17"/>
      <c r="BG103" s="17"/>
      <c r="BH103" s="17"/>
    </row>
    <row r="104" spans="1:60" ht="16.5" hidden="1" customHeight="1" x14ac:dyDescent="0.35">
      <c r="A104" s="218"/>
      <c r="B104" s="218"/>
      <c r="C104" s="218"/>
      <c r="D104" s="218"/>
      <c r="E104" s="218"/>
      <c r="F104" s="782" t="s">
        <v>154</v>
      </c>
      <c r="G104" s="783"/>
      <c r="H104" s="783"/>
      <c r="I104" s="783"/>
      <c r="J104" s="783"/>
      <c r="K104" s="191">
        <f>H88</f>
        <v>0</v>
      </c>
      <c r="L104" s="782" t="s">
        <v>155</v>
      </c>
      <c r="M104" s="783"/>
      <c r="N104" s="783"/>
      <c r="O104" s="783"/>
      <c r="P104" s="790"/>
      <c r="Q104" s="191">
        <f>N88</f>
        <v>0</v>
      </c>
      <c r="R104" s="782" t="s">
        <v>155</v>
      </c>
      <c r="S104" s="783"/>
      <c r="T104" s="783"/>
      <c r="U104" s="783"/>
      <c r="V104" s="783"/>
      <c r="W104" s="191">
        <f>T88</f>
        <v>0</v>
      </c>
      <c r="X104" s="782" t="s">
        <v>155</v>
      </c>
      <c r="Y104" s="783"/>
      <c r="Z104" s="783"/>
      <c r="AA104" s="783"/>
      <c r="AB104" s="790"/>
      <c r="AC104" s="191">
        <f>Z88</f>
        <v>0</v>
      </c>
      <c r="AD104" s="782" t="s">
        <v>155</v>
      </c>
      <c r="AE104" s="783"/>
      <c r="AF104" s="783"/>
      <c r="AG104" s="783"/>
      <c r="AH104" s="783"/>
      <c r="AI104" s="191">
        <f>AF88</f>
        <v>0</v>
      </c>
      <c r="AJ104" s="782" t="s">
        <v>155</v>
      </c>
      <c r="AK104" s="783"/>
      <c r="AL104" s="783"/>
      <c r="AM104" s="783"/>
      <c r="AN104" s="790"/>
      <c r="AO104" s="191">
        <f>AL88</f>
        <v>0</v>
      </c>
      <c r="AP104" s="192">
        <f>ROUND(AI104+AC104+W104+Q104+K104,0)</f>
        <v>0</v>
      </c>
      <c r="AQ104" s="361"/>
      <c r="AR104" s="77"/>
      <c r="AS104" s="77"/>
      <c r="AT104" s="77"/>
      <c r="AU104" s="77"/>
      <c r="AV104" s="77"/>
      <c r="AW104" s="77"/>
      <c r="AX104" s="77"/>
      <c r="AY104" s="77"/>
      <c r="AZ104" s="17"/>
      <c r="BA104" s="17"/>
      <c r="BB104" s="17"/>
      <c r="BC104" s="17"/>
      <c r="BD104" s="17"/>
      <c r="BE104" s="17"/>
      <c r="BF104" s="17"/>
      <c r="BG104" s="17"/>
      <c r="BH104" s="17"/>
    </row>
    <row r="105" spans="1:60" ht="21.75" hidden="1" customHeight="1" x14ac:dyDescent="0.45">
      <c r="A105" s="162"/>
      <c r="B105" s="162"/>
      <c r="C105" s="162"/>
      <c r="D105" s="218"/>
      <c r="E105" s="218"/>
      <c r="F105" s="751" t="s">
        <v>105</v>
      </c>
      <c r="G105" s="752"/>
      <c r="H105" s="752"/>
      <c r="I105" s="752"/>
      <c r="J105" s="752"/>
      <c r="K105" s="193">
        <f>K103+K104</f>
        <v>0</v>
      </c>
      <c r="L105" s="751" t="s">
        <v>105</v>
      </c>
      <c r="M105" s="752"/>
      <c r="N105" s="752"/>
      <c r="O105" s="752"/>
      <c r="P105" s="753"/>
      <c r="Q105" s="193">
        <f>Q103+Q104</f>
        <v>0</v>
      </c>
      <c r="R105" s="751" t="s">
        <v>105</v>
      </c>
      <c r="S105" s="752"/>
      <c r="T105" s="752"/>
      <c r="U105" s="752"/>
      <c r="V105" s="752"/>
      <c r="W105" s="193">
        <f>W103+W104</f>
        <v>0</v>
      </c>
      <c r="X105" s="751" t="s">
        <v>105</v>
      </c>
      <c r="Y105" s="752"/>
      <c r="Z105" s="752"/>
      <c r="AA105" s="752"/>
      <c r="AB105" s="753"/>
      <c r="AC105" s="193">
        <f>AC103+AC104</f>
        <v>0</v>
      </c>
      <c r="AD105" s="751" t="s">
        <v>105</v>
      </c>
      <c r="AE105" s="752"/>
      <c r="AF105" s="752"/>
      <c r="AG105" s="752"/>
      <c r="AH105" s="752"/>
      <c r="AI105" s="193">
        <f>AI103+AI104</f>
        <v>0</v>
      </c>
      <c r="AJ105" s="751" t="s">
        <v>105</v>
      </c>
      <c r="AK105" s="752"/>
      <c r="AL105" s="752"/>
      <c r="AM105" s="752"/>
      <c r="AN105" s="753"/>
      <c r="AO105" s="193">
        <f>AO103+AO104</f>
        <v>0</v>
      </c>
      <c r="AP105" s="194">
        <f>K105+Q105+W105+AC105+AI105</f>
        <v>0</v>
      </c>
      <c r="AQ105" s="364" t="b">
        <f>IF(AP105=SUM(AP103:AP104),TRUE)</f>
        <v>1</v>
      </c>
      <c r="AR105" s="77"/>
      <c r="AS105" s="77"/>
      <c r="AT105" s="77"/>
      <c r="AU105" s="77"/>
      <c r="AV105" s="77"/>
      <c r="AW105" s="77"/>
      <c r="AX105" s="77"/>
      <c r="AY105" s="77"/>
      <c r="AZ105" s="17"/>
      <c r="BA105" s="17"/>
      <c r="BB105" s="17"/>
      <c r="BC105" s="17"/>
      <c r="BD105" s="17"/>
      <c r="BE105" s="17"/>
      <c r="BF105" s="17"/>
      <c r="BG105" s="17"/>
      <c r="BH105" s="17"/>
    </row>
    <row r="106" spans="1:60" ht="16.5" hidden="1" customHeight="1" x14ac:dyDescent="0.45">
      <c r="A106" s="162"/>
      <c r="B106" s="162"/>
      <c r="C106" s="162"/>
      <c r="D106" s="218"/>
      <c r="E106" s="218"/>
      <c r="F106" s="754" t="s">
        <v>107</v>
      </c>
      <c r="G106" s="755"/>
      <c r="H106" s="755"/>
      <c r="I106" s="755"/>
      <c r="J106" s="756"/>
      <c r="K106" s="226">
        <f>K105-(K71+K79+I88)+J88</f>
        <v>0</v>
      </c>
      <c r="L106" s="754" t="s">
        <v>107</v>
      </c>
      <c r="M106" s="755"/>
      <c r="N106" s="755"/>
      <c r="O106" s="755"/>
      <c r="P106" s="756"/>
      <c r="Q106" s="226">
        <f>Q105-(Q71+Q79+O88)+P88</f>
        <v>0</v>
      </c>
      <c r="R106" s="754" t="s">
        <v>107</v>
      </c>
      <c r="S106" s="755"/>
      <c r="T106" s="755"/>
      <c r="U106" s="755"/>
      <c r="V106" s="756"/>
      <c r="W106" s="226">
        <f>W105-(W71+W79+U88)+V88</f>
        <v>0</v>
      </c>
      <c r="X106" s="754" t="s">
        <v>107</v>
      </c>
      <c r="Y106" s="755"/>
      <c r="Z106" s="755"/>
      <c r="AA106" s="755"/>
      <c r="AB106" s="756"/>
      <c r="AC106" s="226">
        <f>AC105-(AC71+AC79+AA88)+AB88</f>
        <v>0</v>
      </c>
      <c r="AD106" s="754" t="s">
        <v>107</v>
      </c>
      <c r="AE106" s="755"/>
      <c r="AF106" s="755"/>
      <c r="AG106" s="755"/>
      <c r="AH106" s="756"/>
      <c r="AI106" s="226">
        <f>AI105-(AI71+AI79+AG88)+AH88</f>
        <v>0</v>
      </c>
      <c r="AJ106" s="754" t="s">
        <v>107</v>
      </c>
      <c r="AK106" s="755"/>
      <c r="AL106" s="755"/>
      <c r="AM106" s="755"/>
      <c r="AN106" s="756"/>
      <c r="AO106" s="226">
        <f>AO105-(AO71+AO79+AM88)+AN88</f>
        <v>0</v>
      </c>
      <c r="AP106" s="195">
        <f>K106+Q106+W106+AC106+AI106</f>
        <v>0</v>
      </c>
      <c r="AQ106" s="369"/>
      <c r="AR106" s="77"/>
      <c r="AS106" s="77"/>
      <c r="AT106" s="77"/>
      <c r="AU106" s="77"/>
      <c r="AV106" s="77"/>
      <c r="AW106" s="77"/>
      <c r="AX106" s="77"/>
      <c r="AY106" s="77"/>
      <c r="AZ106" s="17"/>
      <c r="BA106" s="17"/>
      <c r="BB106" s="17"/>
      <c r="BC106" s="17"/>
      <c r="BD106" s="17"/>
      <c r="BE106" s="17"/>
      <c r="BF106" s="17"/>
      <c r="BG106" s="17"/>
      <c r="BH106" s="17"/>
    </row>
    <row r="107" spans="1:60" ht="17.25" hidden="1" customHeight="1" x14ac:dyDescent="0.45">
      <c r="A107" s="218"/>
      <c r="B107" s="218"/>
      <c r="C107" s="218"/>
      <c r="D107" s="218"/>
      <c r="E107" s="218"/>
      <c r="F107" s="757" t="s">
        <v>108</v>
      </c>
      <c r="G107" s="758"/>
      <c r="H107" s="758"/>
      <c r="I107" s="758"/>
      <c r="J107" s="759"/>
      <c r="K107" s="228">
        <f>$I$9*K106</f>
        <v>0</v>
      </c>
      <c r="L107" s="757" t="s">
        <v>108</v>
      </c>
      <c r="M107" s="758"/>
      <c r="N107" s="758"/>
      <c r="O107" s="758"/>
      <c r="P107" s="759"/>
      <c r="Q107" s="228">
        <f>$I$9*Q106</f>
        <v>0</v>
      </c>
      <c r="R107" s="757" t="s">
        <v>108</v>
      </c>
      <c r="S107" s="758"/>
      <c r="T107" s="758"/>
      <c r="U107" s="758"/>
      <c r="V107" s="758"/>
      <c r="W107" s="228">
        <f>$I$9*W106</f>
        <v>0</v>
      </c>
      <c r="X107" s="757" t="s">
        <v>108</v>
      </c>
      <c r="Y107" s="758"/>
      <c r="Z107" s="758"/>
      <c r="AA107" s="758"/>
      <c r="AB107" s="759"/>
      <c r="AC107" s="228">
        <f>$I$9*AC106</f>
        <v>0</v>
      </c>
      <c r="AD107" s="757" t="s">
        <v>108</v>
      </c>
      <c r="AE107" s="758"/>
      <c r="AF107" s="758"/>
      <c r="AG107" s="758"/>
      <c r="AH107" s="758"/>
      <c r="AI107" s="228">
        <f>$I$9*AI106</f>
        <v>0</v>
      </c>
      <c r="AJ107" s="757" t="s">
        <v>108</v>
      </c>
      <c r="AK107" s="758"/>
      <c r="AL107" s="758"/>
      <c r="AM107" s="758"/>
      <c r="AN107" s="759"/>
      <c r="AO107" s="228">
        <f>$I$9*AO106</f>
        <v>0</v>
      </c>
      <c r="AP107" s="196">
        <f>AI107+AC107+W107+Q107+K107</f>
        <v>0</v>
      </c>
      <c r="AQ107" s="368" t="b">
        <f>IF(AP107=AP106*I9,TRUE)</f>
        <v>1</v>
      </c>
      <c r="AR107" s="77"/>
      <c r="AS107" s="197"/>
      <c r="AT107" s="77"/>
      <c r="AU107" s="77"/>
      <c r="AV107" s="77"/>
      <c r="AW107" s="77"/>
      <c r="AX107" s="77"/>
      <c r="AY107" s="77"/>
      <c r="AZ107" s="17"/>
      <c r="BA107" s="17"/>
      <c r="BB107" s="17"/>
      <c r="BC107" s="17"/>
      <c r="BD107" s="17"/>
      <c r="BE107" s="17"/>
      <c r="BF107" s="17"/>
      <c r="BG107" s="17"/>
      <c r="BH107" s="17"/>
    </row>
    <row r="108" spans="1:60" ht="18.75" hidden="1" customHeight="1" x14ac:dyDescent="0.45">
      <c r="A108" s="218"/>
      <c r="B108" s="218"/>
      <c r="C108" s="218"/>
      <c r="D108" s="218"/>
      <c r="E108" s="218"/>
      <c r="F108" s="760" t="s">
        <v>109</v>
      </c>
      <c r="G108" s="761"/>
      <c r="H108" s="761"/>
      <c r="I108" s="761"/>
      <c r="J108" s="761"/>
      <c r="K108" s="227">
        <f>K105+K107</f>
        <v>0</v>
      </c>
      <c r="L108" s="760" t="s">
        <v>110</v>
      </c>
      <c r="M108" s="761"/>
      <c r="N108" s="761"/>
      <c r="O108" s="761"/>
      <c r="P108" s="762"/>
      <c r="Q108" s="227">
        <f>Q105+Q107</f>
        <v>0</v>
      </c>
      <c r="R108" s="760" t="s">
        <v>111</v>
      </c>
      <c r="S108" s="761"/>
      <c r="T108" s="761"/>
      <c r="U108" s="761"/>
      <c r="V108" s="761"/>
      <c r="W108" s="227">
        <f>W105+W107</f>
        <v>0</v>
      </c>
      <c r="X108" s="760" t="s">
        <v>112</v>
      </c>
      <c r="Y108" s="761"/>
      <c r="Z108" s="761"/>
      <c r="AA108" s="761"/>
      <c r="AB108" s="762"/>
      <c r="AC108" s="227">
        <f>AC105+AC107</f>
        <v>0</v>
      </c>
      <c r="AD108" s="760" t="s">
        <v>113</v>
      </c>
      <c r="AE108" s="761"/>
      <c r="AF108" s="761"/>
      <c r="AG108" s="761"/>
      <c r="AH108" s="761"/>
      <c r="AI108" s="227">
        <f>AI105+AI107</f>
        <v>0</v>
      </c>
      <c r="AJ108" s="760" t="s">
        <v>112</v>
      </c>
      <c r="AK108" s="761"/>
      <c r="AL108" s="761"/>
      <c r="AM108" s="761"/>
      <c r="AN108" s="762"/>
      <c r="AO108" s="227">
        <f>AO105+AO107</f>
        <v>0</v>
      </c>
      <c r="AP108" s="198">
        <f>AI108+AC108+W108+Q108+K108</f>
        <v>0</v>
      </c>
      <c r="AQ108" s="357" t="b">
        <f>IF(AP108=AP105+AP107,TRUE)</f>
        <v>1</v>
      </c>
      <c r="AR108" s="77"/>
      <c r="AS108" s="77"/>
      <c r="AT108" s="77"/>
      <c r="AU108" s="77"/>
      <c r="AV108" s="77"/>
      <c r="AW108" s="77"/>
      <c r="AX108" s="77"/>
      <c r="AY108" s="77"/>
      <c r="AZ108" s="17"/>
      <c r="BA108" s="17"/>
      <c r="BB108" s="17"/>
      <c r="BC108" s="17"/>
      <c r="BD108" s="17"/>
      <c r="BE108" s="17"/>
      <c r="BF108" s="17"/>
      <c r="BG108" s="17"/>
      <c r="BH108" s="17"/>
    </row>
    <row r="109" spans="1:60" s="11" customFormat="1" ht="14.5" hidden="1" x14ac:dyDescent="0.35">
      <c r="A109" s="218"/>
      <c r="B109" s="218"/>
      <c r="C109" s="218"/>
      <c r="D109" s="162"/>
      <c r="E109" s="163"/>
      <c r="F109" s="162"/>
      <c r="G109" s="163"/>
      <c r="H109" s="163"/>
      <c r="I109" s="164"/>
      <c r="J109" s="165"/>
      <c r="K109" s="166"/>
      <c r="L109" s="162"/>
      <c r="M109" s="163"/>
      <c r="N109" s="163"/>
      <c r="O109" s="164"/>
      <c r="P109" s="164"/>
      <c r="Q109" s="166"/>
      <c r="R109" s="162"/>
      <c r="S109" s="163"/>
      <c r="T109" s="163"/>
      <c r="U109" s="164"/>
      <c r="V109" s="164"/>
      <c r="W109" s="166"/>
      <c r="X109" s="162"/>
      <c r="Y109" s="163"/>
      <c r="Z109" s="163"/>
      <c r="AA109" s="164"/>
      <c r="AB109" s="164"/>
      <c r="AC109" s="166"/>
      <c r="AD109" s="162"/>
      <c r="AE109" s="163"/>
      <c r="AF109" s="163"/>
      <c r="AG109" s="164"/>
      <c r="AH109" s="164"/>
      <c r="AI109" s="166"/>
      <c r="AJ109" s="162"/>
      <c r="AK109" s="163"/>
      <c r="AL109" s="163"/>
      <c r="AM109" s="164"/>
      <c r="AN109" s="164"/>
      <c r="AO109" s="166"/>
      <c r="AP109" s="167"/>
      <c r="AQ109" s="370"/>
      <c r="AR109" s="168"/>
      <c r="AS109" s="168"/>
      <c r="AT109" s="168"/>
      <c r="AU109" s="168"/>
      <c r="AV109" s="168"/>
      <c r="AW109" s="168"/>
      <c r="AX109" s="168"/>
      <c r="AY109" s="168"/>
      <c r="AZ109" s="162"/>
      <c r="BA109" s="162"/>
      <c r="BB109" s="162"/>
      <c r="BC109" s="162"/>
      <c r="BD109" s="162"/>
      <c r="BE109" s="162"/>
      <c r="BF109" s="162"/>
      <c r="BG109" s="162"/>
      <c r="BH109" s="162"/>
    </row>
    <row r="110" spans="1:60" s="11" customFormat="1" ht="14.5" hidden="1" x14ac:dyDescent="0.35">
      <c r="A110" s="218"/>
      <c r="B110" s="218"/>
      <c r="C110" s="218"/>
      <c r="D110" s="162"/>
      <c r="E110" s="163"/>
      <c r="F110" s="162"/>
      <c r="G110" s="163"/>
      <c r="H110" s="163"/>
      <c r="I110" s="164"/>
      <c r="J110" s="165"/>
      <c r="K110" s="166"/>
      <c r="L110" s="162"/>
      <c r="M110" s="163"/>
      <c r="N110" s="163"/>
      <c r="O110" s="164"/>
      <c r="P110" s="164"/>
      <c r="Q110" s="166"/>
      <c r="R110" s="162"/>
      <c r="S110" s="163"/>
      <c r="T110" s="163"/>
      <c r="U110" s="164"/>
      <c r="V110" s="164"/>
      <c r="W110" s="166"/>
      <c r="X110" s="162"/>
      <c r="Y110" s="163"/>
      <c r="Z110" s="163"/>
      <c r="AA110" s="164"/>
      <c r="AB110" s="164"/>
      <c r="AC110" s="166"/>
      <c r="AD110" s="162"/>
      <c r="AE110" s="163"/>
      <c r="AF110" s="163"/>
      <c r="AG110" s="164"/>
      <c r="AH110" s="164"/>
      <c r="AI110" s="166"/>
      <c r="AJ110" s="162"/>
      <c r="AK110" s="163"/>
      <c r="AL110" s="163"/>
      <c r="AM110" s="164"/>
      <c r="AN110" s="164"/>
      <c r="AO110" s="166"/>
      <c r="AP110" s="167"/>
      <c r="AQ110" s="370"/>
      <c r="AR110" s="168"/>
      <c r="AS110" s="168"/>
      <c r="AT110" s="168"/>
      <c r="AU110" s="168"/>
      <c r="AV110" s="168"/>
      <c r="AW110" s="168"/>
      <c r="AX110" s="168"/>
      <c r="AY110" s="168"/>
      <c r="AZ110" s="162"/>
      <c r="BA110" s="162"/>
      <c r="BB110" s="162"/>
      <c r="BC110" s="162"/>
      <c r="BD110" s="162"/>
      <c r="BE110" s="162"/>
      <c r="BF110" s="162"/>
      <c r="BG110" s="162"/>
      <c r="BH110" s="162"/>
    </row>
    <row r="111" spans="1:60" s="12" customFormat="1" ht="15" customHeight="1" x14ac:dyDescent="0.35">
      <c r="A111" s="218"/>
      <c r="B111" s="218"/>
      <c r="C111" s="218"/>
      <c r="D111" s="218"/>
      <c r="E111" s="210"/>
      <c r="F111" s="211" t="s">
        <v>114</v>
      </c>
      <c r="G111" s="210"/>
      <c r="H111" s="210"/>
      <c r="I111" s="28"/>
      <c r="J111" s="212" t="s">
        <v>115</v>
      </c>
      <c r="K111" s="28"/>
      <c r="L111" s="211" t="s">
        <v>114</v>
      </c>
      <c r="M111" s="210"/>
      <c r="N111" s="210"/>
      <c r="O111" s="28"/>
      <c r="P111" s="212" t="s">
        <v>116</v>
      </c>
      <c r="Q111" s="28"/>
      <c r="R111" s="211" t="s">
        <v>114</v>
      </c>
      <c r="S111" s="210"/>
      <c r="T111" s="210"/>
      <c r="U111" s="28"/>
      <c r="V111" s="212" t="s">
        <v>117</v>
      </c>
      <c r="W111" s="28"/>
      <c r="X111" s="211" t="s">
        <v>114</v>
      </c>
      <c r="Y111" s="210"/>
      <c r="Z111" s="210"/>
      <c r="AA111" s="28"/>
      <c r="AB111" s="212" t="s">
        <v>118</v>
      </c>
      <c r="AC111" s="28"/>
      <c r="AD111" s="211" t="s">
        <v>114</v>
      </c>
      <c r="AE111" s="210"/>
      <c r="AF111" s="210"/>
      <c r="AG111" s="28"/>
      <c r="AH111" s="212" t="s">
        <v>119</v>
      </c>
      <c r="AI111" s="28"/>
      <c r="AJ111" s="211" t="s">
        <v>114</v>
      </c>
      <c r="AK111" s="210"/>
      <c r="AL111" s="210"/>
      <c r="AM111" s="28"/>
      <c r="AN111" s="212" t="s">
        <v>212</v>
      </c>
      <c r="AO111" s="28"/>
      <c r="AP111" s="213"/>
      <c r="AR111" s="250"/>
      <c r="AS111" s="251"/>
      <c r="AT111" s="250"/>
      <c r="AU111" s="250"/>
      <c r="AV111" s="250"/>
      <c r="AW111" s="250"/>
      <c r="AX111" s="250"/>
      <c r="AY111" s="250"/>
      <c r="AZ111" s="28"/>
      <c r="BA111" s="28"/>
      <c r="BB111" s="28"/>
      <c r="BC111" s="28"/>
      <c r="BD111" s="28"/>
      <c r="BE111" s="28"/>
      <c r="BF111" s="28"/>
      <c r="BG111" s="28"/>
      <c r="BH111" s="28"/>
    </row>
    <row r="112" spans="1:60" s="13" customFormat="1" ht="14.5" x14ac:dyDescent="0.35">
      <c r="A112" s="17"/>
      <c r="B112" s="17"/>
      <c r="C112" s="17"/>
      <c r="D112" s="218"/>
      <c r="E112" s="273"/>
      <c r="F112" s="286" t="s">
        <v>157</v>
      </c>
      <c r="G112" s="214"/>
      <c r="H112" s="215"/>
      <c r="I112" s="214"/>
      <c r="J112" s="387">
        <v>0.19800000000000001</v>
      </c>
      <c r="K112" s="214"/>
      <c r="L112" s="286" t="s">
        <v>157</v>
      </c>
      <c r="M112" s="215"/>
      <c r="N112" s="215"/>
      <c r="O112" s="214"/>
      <c r="P112" s="388">
        <f>J112*1.03</f>
        <v>0.20394000000000001</v>
      </c>
      <c r="Q112" s="214"/>
      <c r="R112" s="286" t="s">
        <v>157</v>
      </c>
      <c r="S112" s="215"/>
      <c r="T112" s="215"/>
      <c r="U112" s="214"/>
      <c r="V112" s="388">
        <f>P112*1.03</f>
        <v>0.21005820000000003</v>
      </c>
      <c r="W112" s="214"/>
      <c r="X112" s="286" t="s">
        <v>157</v>
      </c>
      <c r="Y112" s="215"/>
      <c r="Z112" s="215"/>
      <c r="AA112" s="214"/>
      <c r="AB112" s="388">
        <f>V112*1.03</f>
        <v>0.21635994600000003</v>
      </c>
      <c r="AC112" s="214"/>
      <c r="AD112" s="286" t="s">
        <v>157</v>
      </c>
      <c r="AE112" s="215"/>
      <c r="AF112" s="215"/>
      <c r="AG112" s="214"/>
      <c r="AH112" s="388">
        <f>AB112*1.03</f>
        <v>0.22285074438000002</v>
      </c>
      <c r="AI112" s="214"/>
      <c r="AJ112" s="286" t="s">
        <v>157</v>
      </c>
      <c r="AK112" s="215"/>
      <c r="AL112" s="215"/>
      <c r="AM112" s="214"/>
      <c r="AN112" s="388">
        <v>0.1888</v>
      </c>
      <c r="AO112" s="214"/>
      <c r="AP112" s="216"/>
      <c r="AQ112" s="217"/>
      <c r="AR112" s="252"/>
      <c r="AS112" s="253"/>
      <c r="AT112" s="252"/>
      <c r="AU112" s="252"/>
      <c r="AV112" s="252"/>
      <c r="AW112" s="252"/>
      <c r="AX112" s="252"/>
      <c r="AY112" s="252"/>
      <c r="AZ112" s="214"/>
      <c r="BA112" s="214"/>
      <c r="BB112" s="214"/>
      <c r="BC112" s="214"/>
      <c r="BD112" s="214"/>
      <c r="BE112" s="214"/>
      <c r="BF112" s="214"/>
      <c r="BG112" s="214"/>
      <c r="BH112" s="214"/>
    </row>
    <row r="113" spans="1:60" ht="14.5" hidden="1" x14ac:dyDescent="0.35">
      <c r="A113" s="77"/>
      <c r="B113" s="77"/>
      <c r="C113" s="77"/>
      <c r="D113" s="218"/>
      <c r="E113" s="17"/>
      <c r="F113" s="287" t="s">
        <v>120</v>
      </c>
      <c r="G113" s="17"/>
      <c r="H113" s="17"/>
      <c r="I113" s="17"/>
      <c r="J113" s="249">
        <v>0.22</v>
      </c>
      <c r="K113" s="17"/>
      <c r="L113" s="287" t="s">
        <v>120</v>
      </c>
      <c r="M113" s="17"/>
      <c r="N113" s="17"/>
      <c r="O113" s="17"/>
      <c r="P113" s="249">
        <v>0.22</v>
      </c>
      <c r="Q113" s="17"/>
      <c r="R113" s="287" t="s">
        <v>120</v>
      </c>
      <c r="S113" s="17"/>
      <c r="T113" s="17"/>
      <c r="U113" s="17"/>
      <c r="V113" s="249">
        <v>0.22</v>
      </c>
      <c r="W113" s="17"/>
      <c r="X113" s="287" t="s">
        <v>120</v>
      </c>
      <c r="Y113" s="17"/>
      <c r="Z113" s="17"/>
      <c r="AA113" s="17"/>
      <c r="AB113" s="249">
        <v>0.22</v>
      </c>
      <c r="AC113" s="17"/>
      <c r="AD113" s="287" t="s">
        <v>120</v>
      </c>
      <c r="AE113" s="17"/>
      <c r="AF113" s="17"/>
      <c r="AG113" s="17"/>
      <c r="AH113" s="249">
        <v>0.22</v>
      </c>
      <c r="AI113" s="17"/>
      <c r="AJ113" s="287" t="s">
        <v>120</v>
      </c>
      <c r="AK113" s="17"/>
      <c r="AL113" s="17"/>
      <c r="AM113" s="17"/>
      <c r="AN113" s="249">
        <v>0.22</v>
      </c>
      <c r="AO113" s="17"/>
      <c r="AP113" s="34"/>
      <c r="AQ113" s="33"/>
      <c r="AR113" s="77"/>
      <c r="AS113" s="77"/>
      <c r="AT113" s="77"/>
      <c r="AU113" s="77"/>
      <c r="AV113" s="77"/>
      <c r="AW113" s="77"/>
      <c r="AX113" s="77"/>
      <c r="AY113" s="77"/>
      <c r="AZ113" s="17"/>
      <c r="BA113" s="17"/>
      <c r="BB113" s="17"/>
      <c r="BC113" s="17"/>
      <c r="BD113" s="17"/>
      <c r="BE113" s="17"/>
      <c r="BF113" s="17"/>
      <c r="BG113" s="17"/>
      <c r="BH113" s="17"/>
    </row>
    <row r="114" spans="1:60" ht="13.75" customHeight="1" x14ac:dyDescent="0.35">
      <c r="A114" s="77"/>
      <c r="B114" s="77"/>
      <c r="C114" s="77"/>
      <c r="D114" s="218"/>
      <c r="E114" s="17"/>
      <c r="F114" s="17"/>
      <c r="G114" s="17"/>
      <c r="H114" s="17"/>
      <c r="I114" s="17"/>
      <c r="J114" s="17"/>
      <c r="K114" s="21"/>
      <c r="L114" s="17"/>
      <c r="M114" s="17"/>
      <c r="N114" s="17"/>
      <c r="O114" s="17"/>
      <c r="P114" s="17"/>
      <c r="Q114" s="21"/>
      <c r="R114" s="17"/>
      <c r="S114" s="17"/>
      <c r="T114" s="17"/>
      <c r="U114" s="17"/>
      <c r="V114" s="17"/>
      <c r="W114" s="21"/>
      <c r="X114" s="17"/>
      <c r="Y114" s="17"/>
      <c r="Z114" s="17"/>
      <c r="AA114" s="17"/>
      <c r="AB114" s="17"/>
      <c r="AC114" s="21"/>
      <c r="AD114" s="17"/>
      <c r="AE114" s="17"/>
      <c r="AF114" s="17"/>
      <c r="AG114" s="17"/>
      <c r="AH114" s="17"/>
      <c r="AI114" s="199"/>
      <c r="AJ114" s="17"/>
      <c r="AK114" s="17"/>
      <c r="AL114" s="17"/>
      <c r="AM114" s="17"/>
      <c r="AN114" s="17"/>
      <c r="AO114" s="21"/>
      <c r="AP114" s="21"/>
      <c r="AQ114" s="33"/>
      <c r="AR114" s="77"/>
      <c r="AS114" s="77"/>
      <c r="AT114" s="77"/>
      <c r="AU114" s="77"/>
      <c r="AV114" s="77"/>
      <c r="AW114" s="77"/>
      <c r="AX114" s="77"/>
      <c r="AY114" s="77"/>
      <c r="AZ114" s="17"/>
      <c r="BA114" s="17"/>
      <c r="BB114" s="17"/>
      <c r="BC114" s="17"/>
      <c r="BD114" s="17"/>
      <c r="BE114" s="17"/>
      <c r="BF114" s="17"/>
      <c r="BG114" s="17"/>
      <c r="BH114" s="17"/>
    </row>
    <row r="115" spans="1:60" ht="16.399999999999999" customHeight="1" x14ac:dyDescent="0.35">
      <c r="A115" s="750" t="s">
        <v>214</v>
      </c>
      <c r="B115" s="698"/>
      <c r="C115" s="698"/>
      <c r="D115" s="698"/>
      <c r="E115" s="698"/>
      <c r="F115" s="698"/>
      <c r="G115" s="698"/>
      <c r="H115" s="698"/>
      <c r="I115" s="698"/>
      <c r="J115" s="698"/>
      <c r="K115" s="698"/>
      <c r="L115" s="698"/>
      <c r="M115" s="218"/>
      <c r="N115" s="218"/>
      <c r="O115" s="218"/>
      <c r="P115" s="218"/>
      <c r="Q115" s="218"/>
      <c r="R115" s="218"/>
      <c r="S115" s="218"/>
      <c r="T115" s="218"/>
      <c r="U115" s="371"/>
      <c r="V115" s="371"/>
      <c r="W115" s="17"/>
      <c r="X115" s="17"/>
      <c r="Y115" s="17"/>
      <c r="Z115" s="17"/>
      <c r="AA115" s="17"/>
      <c r="AB115" s="17"/>
      <c r="AC115" s="17"/>
      <c r="AD115" s="17"/>
      <c r="AE115" s="17"/>
      <c r="AF115" s="17"/>
      <c r="AG115" s="17"/>
      <c r="AH115" s="17"/>
      <c r="AI115" s="17"/>
      <c r="AJ115" s="17"/>
      <c r="AK115" s="17"/>
      <c r="AL115" s="17"/>
      <c r="AM115" s="17"/>
      <c r="AN115" s="17"/>
      <c r="AO115" s="17"/>
      <c r="AP115" s="372"/>
      <c r="AQ115" s="33"/>
      <c r="AR115" s="17"/>
      <c r="AS115" s="17"/>
      <c r="AT115" s="17"/>
      <c r="AU115" s="17"/>
      <c r="AV115" s="17"/>
      <c r="AW115" s="17"/>
      <c r="AX115" s="17"/>
      <c r="AY115" s="17"/>
      <c r="AZ115" s="17"/>
      <c r="BA115" s="17"/>
      <c r="BB115" s="17"/>
      <c r="BC115" s="17"/>
      <c r="BD115" s="17"/>
      <c r="BE115" s="17"/>
      <c r="BF115" s="17"/>
      <c r="BG115" s="17"/>
      <c r="BH115" s="17"/>
    </row>
    <row r="116" spans="1:60" ht="16.399999999999999" customHeight="1" thickBot="1" x14ac:dyDescent="0.4">
      <c r="A116" s="373"/>
      <c r="B116" s="173"/>
      <c r="C116" s="173"/>
      <c r="D116" s="173"/>
      <c r="E116" s="173"/>
      <c r="F116" s="173"/>
      <c r="G116" s="173"/>
      <c r="H116" s="173"/>
      <c r="I116" s="173"/>
      <c r="J116" s="173"/>
      <c r="K116" s="173"/>
      <c r="L116" s="173"/>
      <c r="M116" s="218"/>
      <c r="N116" s="218"/>
      <c r="O116" s="218"/>
      <c r="P116" s="218"/>
      <c r="Q116" s="218"/>
      <c r="R116" s="218"/>
      <c r="S116" s="218"/>
      <c r="T116" s="218"/>
      <c r="U116" s="371"/>
      <c r="V116" s="371"/>
      <c r="W116" s="17"/>
      <c r="X116" s="17"/>
      <c r="Y116" s="17"/>
      <c r="Z116" s="17"/>
      <c r="AA116" s="17"/>
      <c r="AB116" s="17"/>
      <c r="AC116" s="17"/>
      <c r="AD116" s="17"/>
      <c r="AE116" s="17"/>
      <c r="AF116" s="17"/>
      <c r="AG116" s="17"/>
      <c r="AH116" s="17"/>
      <c r="AI116" s="17"/>
      <c r="AJ116" s="17"/>
      <c r="AK116" s="17"/>
      <c r="AL116" s="17"/>
      <c r="AM116" s="17"/>
      <c r="AN116" s="17"/>
      <c r="AO116" s="17"/>
      <c r="AP116" s="372"/>
      <c r="AQ116" s="33"/>
      <c r="AR116" s="17"/>
      <c r="AS116" s="17"/>
      <c r="AT116" s="17"/>
      <c r="AU116" s="17"/>
      <c r="AV116" s="17"/>
      <c r="AW116" s="17"/>
      <c r="AX116" s="17"/>
      <c r="AY116" s="17"/>
      <c r="AZ116" s="17"/>
      <c r="BA116" s="17"/>
      <c r="BB116" s="17"/>
      <c r="BC116" s="17"/>
      <c r="BD116" s="17"/>
      <c r="BE116" s="17"/>
      <c r="BF116" s="17"/>
      <c r="BG116" s="17"/>
      <c r="BH116" s="17"/>
    </row>
    <row r="117" spans="1:60" ht="219.75" customHeight="1" thickBot="1" x14ac:dyDescent="0.4">
      <c r="A117" s="747" t="s">
        <v>421</v>
      </c>
      <c r="B117" s="748"/>
      <c r="C117" s="748"/>
      <c r="D117" s="748"/>
      <c r="E117" s="748"/>
      <c r="F117" s="748"/>
      <c r="G117" s="748"/>
      <c r="H117" s="748"/>
      <c r="I117" s="748"/>
      <c r="J117" s="748"/>
      <c r="K117" s="748"/>
      <c r="L117" s="749"/>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34"/>
      <c r="AQ117" s="33"/>
      <c r="AR117" s="17"/>
      <c r="AS117" s="17"/>
      <c r="AT117" s="17"/>
      <c r="AU117" s="17"/>
      <c r="AV117" s="17"/>
      <c r="AW117" s="17"/>
      <c r="AX117" s="17"/>
      <c r="AY117" s="17"/>
      <c r="AZ117" s="17"/>
      <c r="BA117" s="17"/>
      <c r="BB117" s="17"/>
      <c r="BC117" s="17"/>
      <c r="BD117" s="17"/>
      <c r="BE117" s="17"/>
      <c r="BF117" s="17"/>
      <c r="BG117" s="17"/>
      <c r="BH117" s="17"/>
    </row>
    <row r="118" spans="1:60" ht="16" customHeight="1" x14ac:dyDescent="0.35">
      <c r="A118" s="746"/>
      <c r="B118" s="698"/>
      <c r="C118" s="698"/>
      <c r="D118" s="698"/>
      <c r="E118" s="698"/>
      <c r="F118" s="698"/>
      <c r="G118" s="698"/>
      <c r="H118" s="698"/>
      <c r="I118" s="698"/>
      <c r="J118" s="698"/>
      <c r="K118" s="698"/>
      <c r="L118" s="698"/>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34"/>
      <c r="AQ118" s="33"/>
      <c r="AR118" s="17"/>
      <c r="AS118" s="17"/>
      <c r="AT118" s="17"/>
      <c r="AU118" s="17"/>
      <c r="AV118" s="17"/>
      <c r="AW118" s="17"/>
      <c r="AX118" s="17"/>
      <c r="AY118" s="17"/>
      <c r="AZ118" s="17"/>
      <c r="BA118" s="17"/>
      <c r="BB118" s="17"/>
      <c r="BC118" s="17"/>
      <c r="BD118" s="17"/>
      <c r="BE118" s="17"/>
      <c r="BF118" s="17"/>
      <c r="BG118" s="17"/>
      <c r="BH118" s="17"/>
    </row>
    <row r="119" spans="1:60" ht="14.5" customHeight="1" x14ac:dyDescent="0.35">
      <c r="A119" s="746"/>
      <c r="B119" s="698"/>
      <c r="C119" s="698"/>
      <c r="D119" s="698"/>
      <c r="E119" s="698"/>
      <c r="F119" s="698"/>
      <c r="G119" s="698"/>
      <c r="H119" s="698"/>
      <c r="I119" s="698"/>
      <c r="J119" s="698"/>
      <c r="K119" s="698"/>
      <c r="L119" s="698"/>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34"/>
      <c r="AQ119" s="33"/>
      <c r="AR119" s="17"/>
      <c r="AS119" s="17"/>
      <c r="AT119" s="17"/>
      <c r="AU119" s="17"/>
      <c r="AV119" s="17"/>
      <c r="AW119" s="17"/>
      <c r="AX119" s="17"/>
      <c r="AY119" s="17"/>
      <c r="AZ119" s="17"/>
      <c r="BA119" s="17"/>
      <c r="BB119" s="17"/>
      <c r="BC119" s="17"/>
      <c r="BD119" s="17"/>
      <c r="BE119" s="17"/>
      <c r="BF119" s="17"/>
      <c r="BG119" s="17"/>
      <c r="BH119" s="17"/>
    </row>
    <row r="120" spans="1:60" ht="15.75" customHeight="1" x14ac:dyDescent="0.35">
      <c r="A120" s="746"/>
      <c r="B120" s="698"/>
      <c r="C120" s="698"/>
      <c r="D120" s="698"/>
      <c r="E120" s="698"/>
      <c r="F120" s="698"/>
      <c r="G120" s="698"/>
      <c r="H120" s="698"/>
      <c r="I120" s="698"/>
      <c r="J120" s="698"/>
      <c r="K120" s="698"/>
      <c r="L120" s="698"/>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34"/>
      <c r="AQ120" s="33"/>
      <c r="AR120" s="17"/>
      <c r="AS120" s="17"/>
      <c r="AT120" s="17"/>
      <c r="AU120" s="17"/>
      <c r="AV120" s="17"/>
      <c r="AW120" s="17"/>
      <c r="AX120" s="17"/>
      <c r="AY120" s="17"/>
      <c r="AZ120" s="17"/>
      <c r="BA120" s="17"/>
      <c r="BB120" s="17"/>
      <c r="BC120" s="17"/>
      <c r="BD120" s="17"/>
      <c r="BE120" s="17"/>
      <c r="BF120" s="17"/>
      <c r="BG120" s="17"/>
      <c r="BH120" s="17"/>
    </row>
    <row r="121" spans="1:60" x14ac:dyDescent="0.3">
      <c r="Y121" s="17"/>
      <c r="Z121" s="17"/>
      <c r="AA121" s="17"/>
      <c r="AB121" s="17"/>
      <c r="AC121" s="17"/>
      <c r="AD121" s="17"/>
      <c r="AE121" s="17"/>
      <c r="AF121" s="17"/>
      <c r="AG121" s="17"/>
      <c r="AH121" s="17"/>
      <c r="AI121" s="17"/>
      <c r="AK121" s="17"/>
      <c r="AL121" s="17"/>
      <c r="AM121" s="17"/>
      <c r="AN121" s="17"/>
      <c r="AO121" s="17"/>
      <c r="AP121" s="34"/>
      <c r="AQ121" s="33"/>
      <c r="AR121" s="17"/>
      <c r="AS121" s="17"/>
      <c r="AT121" s="17"/>
      <c r="AU121" s="17"/>
      <c r="AV121" s="17"/>
      <c r="AW121" s="17"/>
      <c r="AX121" s="17"/>
      <c r="AY121" s="17"/>
      <c r="AZ121" s="17"/>
      <c r="BA121" s="17"/>
      <c r="BB121" s="17"/>
      <c r="BC121" s="17"/>
      <c r="BD121" s="17"/>
      <c r="BE121" s="17"/>
      <c r="BF121" s="17"/>
      <c r="BG121" s="17"/>
      <c r="BH121" s="17"/>
    </row>
  </sheetData>
  <sheetProtection algorithmName="SHA-512" hashValue="Sc9r8dUdhpHYgcibnQJnQWtBTJxitdPCJ7SZ8AM2DzzlPHd2hNLLyOlAkajUnTk0ujEDrqirXeqTfWrucuZjXQ==" saltValue="dPLTS1JMW2tP/DkoJmeBxg==" spinCount="100000" sheet="1" objects="1" scenarios="1"/>
  <mergeCells count="204">
    <mergeCell ref="B2:C2"/>
    <mergeCell ref="D2:J2"/>
    <mergeCell ref="B3:C3"/>
    <mergeCell ref="D3:J3"/>
    <mergeCell ref="B8:C8"/>
    <mergeCell ref="I8:J8"/>
    <mergeCell ref="B9:C9"/>
    <mergeCell ref="I9:J9"/>
    <mergeCell ref="A21:A43"/>
    <mergeCell ref="F21:G21"/>
    <mergeCell ref="B4:C4"/>
    <mergeCell ref="I4:J4"/>
    <mergeCell ref="B5:C5"/>
    <mergeCell ref="I5:J6"/>
    <mergeCell ref="B6:C6"/>
    <mergeCell ref="B7:C7"/>
    <mergeCell ref="L21:M21"/>
    <mergeCell ref="R21:S21"/>
    <mergeCell ref="X21:Y21"/>
    <mergeCell ref="AD21:AE21"/>
    <mergeCell ref="AJ21:AK21"/>
    <mergeCell ref="B43:H43"/>
    <mergeCell ref="L43:N43"/>
    <mergeCell ref="R43:T43"/>
    <mergeCell ref="X43:Z43"/>
    <mergeCell ref="AD43:AF43"/>
    <mergeCell ref="AJ43:AL43"/>
    <mergeCell ref="A45:A65"/>
    <mergeCell ref="B45:E45"/>
    <mergeCell ref="B46:E46"/>
    <mergeCell ref="B47:J47"/>
    <mergeCell ref="L47:P47"/>
    <mergeCell ref="R47:V47"/>
    <mergeCell ref="X47:AB47"/>
    <mergeCell ref="AD47:AH47"/>
    <mergeCell ref="AJ47:AN47"/>
    <mergeCell ref="R52:V52"/>
    <mergeCell ref="X52:AB52"/>
    <mergeCell ref="AD52:AH52"/>
    <mergeCell ref="AJ52:AN52"/>
    <mergeCell ref="B53:E53"/>
    <mergeCell ref="F53:J53"/>
    <mergeCell ref="B48:E48"/>
    <mergeCell ref="B49:E49"/>
    <mergeCell ref="B50:E50"/>
    <mergeCell ref="B51:E51"/>
    <mergeCell ref="B52:J52"/>
    <mergeCell ref="L52:P52"/>
    <mergeCell ref="B60:E60"/>
    <mergeCell ref="B61:E61"/>
    <mergeCell ref="B62:E62"/>
    <mergeCell ref="B63:E63"/>
    <mergeCell ref="B64:E64"/>
    <mergeCell ref="B65:J65"/>
    <mergeCell ref="B54:E54"/>
    <mergeCell ref="B55:E55"/>
    <mergeCell ref="B56:E56"/>
    <mergeCell ref="B57:E57"/>
    <mergeCell ref="B58:E58"/>
    <mergeCell ref="B59:E59"/>
    <mergeCell ref="B71:J71"/>
    <mergeCell ref="L71:P71"/>
    <mergeCell ref="R71:V71"/>
    <mergeCell ref="X71:AB71"/>
    <mergeCell ref="AD71:AH71"/>
    <mergeCell ref="AJ71:AN71"/>
    <mergeCell ref="L65:P65"/>
    <mergeCell ref="R65:V65"/>
    <mergeCell ref="X65:AB65"/>
    <mergeCell ref="AD65:AH65"/>
    <mergeCell ref="AJ65:AN65"/>
    <mergeCell ref="B67:E67"/>
    <mergeCell ref="B68:E68"/>
    <mergeCell ref="B69:E69"/>
    <mergeCell ref="B70:E70"/>
    <mergeCell ref="L79:P79"/>
    <mergeCell ref="R79:V79"/>
    <mergeCell ref="X79:AB79"/>
    <mergeCell ref="AD79:AH79"/>
    <mergeCell ref="B72:E72"/>
    <mergeCell ref="B73:E73"/>
    <mergeCell ref="B74:E74"/>
    <mergeCell ref="B75:E75"/>
    <mergeCell ref="B76:E76"/>
    <mergeCell ref="B77:E77"/>
    <mergeCell ref="AD91:AH91"/>
    <mergeCell ref="F94:J94"/>
    <mergeCell ref="L94:P94"/>
    <mergeCell ref="R94:V94"/>
    <mergeCell ref="X94:AB94"/>
    <mergeCell ref="AD94:AH94"/>
    <mergeCell ref="AJ79:AN79"/>
    <mergeCell ref="A81:A89"/>
    <mergeCell ref="B81:E81"/>
    <mergeCell ref="B82:C82"/>
    <mergeCell ref="B83:E83"/>
    <mergeCell ref="B84:E84"/>
    <mergeCell ref="B85:E85"/>
    <mergeCell ref="B86:E86"/>
    <mergeCell ref="B87:E87"/>
    <mergeCell ref="B89:J89"/>
    <mergeCell ref="A67:A79"/>
    <mergeCell ref="L89:P89"/>
    <mergeCell ref="R89:V89"/>
    <mergeCell ref="X89:AB89"/>
    <mergeCell ref="AD89:AH89"/>
    <mergeCell ref="AJ89:AN89"/>
    <mergeCell ref="B78:E78"/>
    <mergeCell ref="B79:J79"/>
    <mergeCell ref="AJ94:AN94"/>
    <mergeCell ref="AJ91:AN91"/>
    <mergeCell ref="F93:J93"/>
    <mergeCell ref="L93:P93"/>
    <mergeCell ref="R93:V93"/>
    <mergeCell ref="X93:AB93"/>
    <mergeCell ref="AD93:AH93"/>
    <mergeCell ref="AJ93:AN93"/>
    <mergeCell ref="F96:J96"/>
    <mergeCell ref="L96:P96"/>
    <mergeCell ref="R96:V96"/>
    <mergeCell ref="X96:AB96"/>
    <mergeCell ref="AD96:AH96"/>
    <mergeCell ref="AJ96:AN96"/>
    <mergeCell ref="F95:J95"/>
    <mergeCell ref="L95:P95"/>
    <mergeCell ref="R95:V95"/>
    <mergeCell ref="X95:AB95"/>
    <mergeCell ref="AD95:AH95"/>
    <mergeCell ref="AJ95:AN95"/>
    <mergeCell ref="F91:J91"/>
    <mergeCell ref="L91:P91"/>
    <mergeCell ref="R91:V91"/>
    <mergeCell ref="X91:AB91"/>
    <mergeCell ref="F98:J98"/>
    <mergeCell ref="L98:P98"/>
    <mergeCell ref="R98:V98"/>
    <mergeCell ref="X98:AB98"/>
    <mergeCell ref="AD98:AH98"/>
    <mergeCell ref="AJ98:AN98"/>
    <mergeCell ref="F97:J97"/>
    <mergeCell ref="L97:P97"/>
    <mergeCell ref="R97:V97"/>
    <mergeCell ref="X97:AB97"/>
    <mergeCell ref="AD97:AH97"/>
    <mergeCell ref="AJ97:AN97"/>
    <mergeCell ref="F101:J101"/>
    <mergeCell ref="L101:P101"/>
    <mergeCell ref="R101:V101"/>
    <mergeCell ref="X101:AB101"/>
    <mergeCell ref="AD101:AH101"/>
    <mergeCell ref="AJ101:AN101"/>
    <mergeCell ref="F100:J100"/>
    <mergeCell ref="L100:P100"/>
    <mergeCell ref="R100:V100"/>
    <mergeCell ref="X100:AB100"/>
    <mergeCell ref="AD100:AH100"/>
    <mergeCell ref="AJ100:AN100"/>
    <mergeCell ref="F103:J103"/>
    <mergeCell ref="L103:P103"/>
    <mergeCell ref="R103:V103"/>
    <mergeCell ref="X103:AB103"/>
    <mergeCell ref="AD103:AH103"/>
    <mergeCell ref="AJ103:AN103"/>
    <mergeCell ref="F102:J102"/>
    <mergeCell ref="L102:P102"/>
    <mergeCell ref="R102:V102"/>
    <mergeCell ref="X102:AB102"/>
    <mergeCell ref="AD102:AH102"/>
    <mergeCell ref="AJ102:AN102"/>
    <mergeCell ref="F105:J105"/>
    <mergeCell ref="L105:P105"/>
    <mergeCell ref="R105:V105"/>
    <mergeCell ref="X105:AB105"/>
    <mergeCell ref="AD105:AH105"/>
    <mergeCell ref="AJ105:AN105"/>
    <mergeCell ref="F104:J104"/>
    <mergeCell ref="L104:P104"/>
    <mergeCell ref="R104:V104"/>
    <mergeCell ref="X104:AB104"/>
    <mergeCell ref="AD104:AH104"/>
    <mergeCell ref="AJ104:AN104"/>
    <mergeCell ref="AD108:AH108"/>
    <mergeCell ref="AJ108:AN108"/>
    <mergeCell ref="F107:J107"/>
    <mergeCell ref="L107:P107"/>
    <mergeCell ref="R107:V107"/>
    <mergeCell ref="X107:AB107"/>
    <mergeCell ref="AD107:AH107"/>
    <mergeCell ref="AJ107:AN107"/>
    <mergeCell ref="F106:J106"/>
    <mergeCell ref="L106:P106"/>
    <mergeCell ref="R106:V106"/>
    <mergeCell ref="X106:AB106"/>
    <mergeCell ref="AD106:AH106"/>
    <mergeCell ref="AJ106:AN106"/>
    <mergeCell ref="A115:L115"/>
    <mergeCell ref="A117:L117"/>
    <mergeCell ref="A118:L118"/>
    <mergeCell ref="A119:L119"/>
    <mergeCell ref="A120:L120"/>
    <mergeCell ref="F108:J108"/>
    <mergeCell ref="L108:P108"/>
    <mergeCell ref="R108:V108"/>
    <mergeCell ref="X108:AB108"/>
  </mergeCells>
  <dataValidations count="3">
    <dataValidation type="list" allowBlank="1" showErrorMessage="1" sqref="C23:C42" xr:uid="{48674D1B-97DB-43D8-9E0A-58BF15F1FE90}">
      <formula1>$D$10:$D$11</formula1>
    </dataValidation>
    <dataValidation type="list" allowBlank="1" showErrorMessage="1" sqref="E23:E42" xr:uid="{D1D90C9F-EA1B-46C4-BA3A-8BF1A2F9F026}">
      <formula1>$E$10:$E$11</formula1>
    </dataValidation>
    <dataValidation type="list" allowBlank="1" sqref="D23:D39" xr:uid="{C5904FC8-3526-4A24-87E9-4D328A9F5504}">
      <formula1>$D$12:$D$18</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AC1C2-9E87-4A84-8F73-26DB240C6848}">
  <dimension ref="A1:BH121"/>
  <sheetViews>
    <sheetView topLeftCell="A57" zoomScale="115" zoomScaleNormal="115" workbookViewId="0">
      <selection activeCell="B63" sqref="B63:E63"/>
    </sheetView>
  </sheetViews>
  <sheetFormatPr defaultColWidth="9.1796875" defaultRowHeight="13" x14ac:dyDescent="0.3"/>
  <cols>
    <col min="1" max="1" width="5.453125" style="1" customWidth="1"/>
    <col min="2" max="2" width="28.453125" style="1" customWidth="1"/>
    <col min="3" max="3" width="7.54296875" style="1" customWidth="1"/>
    <col min="4" max="4" width="30.453125" style="1" customWidth="1"/>
    <col min="5" max="5" width="10.453125" style="1" customWidth="1"/>
    <col min="6" max="6" width="10.54296875" style="1" customWidth="1"/>
    <col min="7" max="7" width="9.81640625" style="1" customWidth="1"/>
    <col min="8" max="8" width="10" style="1" customWidth="1"/>
    <col min="9" max="9" width="10.54296875" style="1" customWidth="1"/>
    <col min="10" max="10" width="9.7265625" style="1" customWidth="1"/>
    <col min="11" max="11" width="11.81640625" style="1" customWidth="1"/>
    <col min="12" max="12" width="11.54296875" style="1" customWidth="1"/>
    <col min="13" max="13" width="9.81640625" style="1" customWidth="1"/>
    <col min="14" max="14" width="9.54296875" style="1" customWidth="1"/>
    <col min="15" max="15" width="10.54296875" style="1" customWidth="1"/>
    <col min="16" max="16" width="9.81640625" style="1" customWidth="1"/>
    <col min="17" max="17" width="12.26953125" style="1" customWidth="1"/>
    <col min="18" max="18" width="10.7265625" style="1" customWidth="1"/>
    <col min="19" max="19" width="9.81640625" style="1" customWidth="1"/>
    <col min="20" max="20" width="9.54296875" style="1" customWidth="1"/>
    <col min="21" max="21" width="10.54296875" style="1" customWidth="1"/>
    <col min="22" max="22" width="9.7265625" style="1" customWidth="1"/>
    <col min="23" max="23" width="12.1796875" style="1" customWidth="1"/>
    <col min="24" max="24" width="11.54296875" style="1" customWidth="1"/>
    <col min="25" max="25" width="9.81640625" style="1" customWidth="1"/>
    <col min="26" max="26" width="9.54296875" style="1" customWidth="1"/>
    <col min="27" max="27" width="9.81640625" style="1" customWidth="1"/>
    <col min="28" max="28" width="9" style="1" customWidth="1"/>
    <col min="29" max="29" width="12.26953125" style="1" customWidth="1"/>
    <col min="30" max="30" width="11.54296875" style="1" customWidth="1"/>
    <col min="31" max="31" width="9.81640625" style="1" customWidth="1"/>
    <col min="32" max="32" width="9" style="1" customWidth="1"/>
    <col min="33" max="33" width="10.26953125" style="1" customWidth="1"/>
    <col min="34" max="34" width="9" style="1" customWidth="1"/>
    <col min="35" max="35" width="12" style="1" customWidth="1"/>
    <col min="36" max="36" width="11.54296875" style="1" customWidth="1"/>
    <col min="37" max="37" width="9.81640625" style="1" customWidth="1"/>
    <col min="38" max="38" width="9.54296875" style="1" customWidth="1"/>
    <col min="39" max="39" width="9.81640625" style="1" customWidth="1"/>
    <col min="40" max="40" width="9" style="1" customWidth="1"/>
    <col min="41" max="41" width="12.26953125" style="1" customWidth="1"/>
    <col min="42" max="42" width="14.26953125" style="200" customWidth="1"/>
    <col min="43" max="43" width="12.1796875" style="201" customWidth="1"/>
    <col min="44" max="44" width="2.54296875" style="1" customWidth="1"/>
    <col min="45" max="45" width="13.54296875" style="1" customWidth="1"/>
    <col min="46" max="50" width="9" style="1" customWidth="1"/>
    <col min="51" max="16384" width="9.1796875" style="1"/>
  </cols>
  <sheetData>
    <row r="1" spans="1:53"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34"/>
      <c r="AQ1" s="33"/>
      <c r="AR1" s="17"/>
      <c r="AS1" s="17"/>
      <c r="AT1" s="17"/>
      <c r="AU1" s="17"/>
      <c r="AV1" s="17"/>
      <c r="AW1" s="17"/>
      <c r="AX1" s="17"/>
      <c r="AY1" s="17"/>
      <c r="AZ1" s="17"/>
      <c r="BA1" s="17"/>
    </row>
    <row r="2" spans="1:53" ht="21.75" customHeight="1" x14ac:dyDescent="0.35">
      <c r="A2" s="17"/>
      <c r="B2" s="718" t="s">
        <v>205</v>
      </c>
      <c r="C2" s="723"/>
      <c r="D2" s="720"/>
      <c r="E2" s="728"/>
      <c r="F2" s="728"/>
      <c r="G2" s="728"/>
      <c r="H2" s="728"/>
      <c r="I2" s="728"/>
      <c r="J2" s="729"/>
      <c r="L2" s="279" t="s">
        <v>156</v>
      </c>
      <c r="N2" s="218"/>
      <c r="O2" s="218"/>
      <c r="P2" s="218"/>
      <c r="Q2" s="218"/>
      <c r="R2" s="218"/>
      <c r="S2" s="17"/>
      <c r="T2" s="17"/>
      <c r="U2" s="17"/>
      <c r="V2" s="17"/>
      <c r="W2" s="17"/>
      <c r="X2" s="17"/>
      <c r="Y2" s="17"/>
      <c r="Z2" s="17"/>
      <c r="AA2" s="17"/>
      <c r="AB2" s="17"/>
      <c r="AC2" s="17"/>
      <c r="AD2" s="17"/>
      <c r="AE2" s="17"/>
      <c r="AF2" s="17"/>
      <c r="AG2" s="17"/>
      <c r="AH2" s="17"/>
      <c r="AI2" s="17"/>
      <c r="AJ2" s="17"/>
      <c r="AK2" s="17"/>
      <c r="AL2" s="17"/>
      <c r="AM2" s="17"/>
      <c r="AN2" s="17"/>
      <c r="AO2" s="17"/>
      <c r="AP2" s="34"/>
      <c r="AQ2" s="33"/>
      <c r="AR2" s="17"/>
      <c r="AS2" s="17"/>
      <c r="AT2" s="17"/>
      <c r="AU2" s="17"/>
      <c r="AV2" s="17"/>
      <c r="AW2" s="17"/>
      <c r="AX2" s="17"/>
      <c r="AY2" s="17"/>
      <c r="AZ2" s="17"/>
      <c r="BA2" s="17"/>
    </row>
    <row r="3" spans="1:53" ht="35.15" customHeight="1" x14ac:dyDescent="0.35">
      <c r="A3" s="17"/>
      <c r="B3" s="835" t="s">
        <v>158</v>
      </c>
      <c r="C3" s="836"/>
      <c r="D3" s="869" t="s">
        <v>427</v>
      </c>
      <c r="E3" s="870"/>
      <c r="F3" s="870"/>
      <c r="G3" s="870"/>
      <c r="H3" s="870"/>
      <c r="I3" s="870"/>
      <c r="J3" s="871"/>
      <c r="K3" s="17"/>
      <c r="L3" s="17"/>
      <c r="N3" s="218"/>
      <c r="O3" s="218"/>
      <c r="P3" s="218"/>
      <c r="Q3" s="218"/>
      <c r="S3" s="17"/>
      <c r="T3" s="17"/>
      <c r="U3" s="14"/>
      <c r="V3" s="14"/>
      <c r="W3" s="14"/>
      <c r="X3" s="14"/>
      <c r="Y3" s="17"/>
      <c r="Z3" s="17"/>
      <c r="AA3" s="17"/>
      <c r="AB3" s="15"/>
      <c r="AC3" s="15"/>
      <c r="AD3" s="15"/>
      <c r="AE3" s="17"/>
      <c r="AF3" s="17"/>
      <c r="AG3" s="17"/>
      <c r="AH3" s="15"/>
      <c r="AI3" s="15"/>
      <c r="AJ3" s="14"/>
      <c r="AK3" s="17"/>
      <c r="AL3" s="17"/>
      <c r="AM3" s="17"/>
      <c r="AN3" s="15"/>
      <c r="AO3" s="15"/>
      <c r="AP3" s="16"/>
      <c r="AQ3" s="354"/>
      <c r="AR3" s="17"/>
      <c r="AS3" s="17"/>
      <c r="AT3" s="17"/>
      <c r="AU3" s="17"/>
      <c r="AV3" s="17"/>
      <c r="AW3" s="17"/>
      <c r="AX3" s="17"/>
      <c r="AY3" s="17"/>
      <c r="AZ3" s="17"/>
      <c r="BA3" s="17"/>
    </row>
    <row r="4" spans="1:53" ht="16.5" customHeight="1" x14ac:dyDescent="0.35">
      <c r="A4" s="17"/>
      <c r="B4" s="718" t="s">
        <v>10</v>
      </c>
      <c r="C4" s="723"/>
      <c r="D4" s="374">
        <f>Instructions!C6</f>
        <v>0</v>
      </c>
      <c r="E4" s="288"/>
      <c r="G4" s="17"/>
      <c r="H4" s="17"/>
      <c r="I4" s="834" t="s">
        <v>11</v>
      </c>
      <c r="J4" s="834"/>
      <c r="K4" s="17"/>
      <c r="L4" s="17"/>
      <c r="M4" s="17"/>
      <c r="N4" s="17"/>
      <c r="O4" s="17"/>
      <c r="P4" s="18"/>
      <c r="Q4" s="18"/>
      <c r="R4" s="17"/>
      <c r="S4" s="17"/>
      <c r="T4" s="17"/>
      <c r="U4" s="17"/>
      <c r="V4" s="18"/>
      <c r="W4" s="18"/>
      <c r="X4" s="18"/>
      <c r="Y4" s="17"/>
      <c r="Z4" s="17"/>
      <c r="AA4" s="17"/>
      <c r="AB4" s="18"/>
      <c r="AC4" s="18"/>
      <c r="AD4" s="18"/>
      <c r="AE4" s="17"/>
      <c r="AF4" s="17"/>
      <c r="AG4" s="17"/>
      <c r="AH4" s="18"/>
      <c r="AI4" s="18"/>
      <c r="AJ4" s="18"/>
      <c r="AK4" s="17"/>
      <c r="AL4" s="17"/>
      <c r="AM4" s="17"/>
      <c r="AN4" s="18"/>
      <c r="AO4" s="18"/>
      <c r="AP4" s="19"/>
      <c r="AQ4" s="19"/>
      <c r="AR4" s="17"/>
      <c r="AS4" s="17"/>
      <c r="AT4" s="17"/>
      <c r="AU4" s="17"/>
      <c r="AV4" s="17"/>
      <c r="AW4" s="17"/>
      <c r="AX4" s="17"/>
      <c r="AY4" s="17"/>
      <c r="AZ4" s="17"/>
      <c r="BA4" s="17"/>
    </row>
    <row r="5" spans="1:53" ht="17.25" customHeight="1" x14ac:dyDescent="0.35">
      <c r="A5" s="17"/>
      <c r="B5" s="716" t="s">
        <v>12</v>
      </c>
      <c r="C5" s="717"/>
      <c r="D5" s="375">
        <f>Instructions!C8</f>
        <v>0</v>
      </c>
      <c r="E5" s="20"/>
      <c r="G5" s="17"/>
      <c r="H5" s="17"/>
      <c r="I5" s="826">
        <v>0</v>
      </c>
      <c r="J5" s="826"/>
      <c r="K5" s="17"/>
      <c r="L5" s="17"/>
      <c r="M5" s="17"/>
      <c r="N5" s="17"/>
      <c r="O5" s="17"/>
      <c r="P5" s="18"/>
      <c r="Q5" s="18"/>
      <c r="R5" s="18"/>
      <c r="S5" s="17"/>
      <c r="T5" s="17"/>
      <c r="U5" s="17"/>
      <c r="V5" s="18"/>
      <c r="W5" s="18"/>
      <c r="X5" s="18"/>
      <c r="Y5" s="17"/>
      <c r="Z5" s="17"/>
      <c r="AA5" s="17"/>
      <c r="AB5" s="18"/>
      <c r="AC5" s="18"/>
      <c r="AD5" s="18"/>
      <c r="AE5" s="17"/>
      <c r="AF5" s="17"/>
      <c r="AG5" s="17"/>
      <c r="AH5" s="18"/>
      <c r="AI5" s="18"/>
      <c r="AJ5" s="18"/>
      <c r="AK5" s="17"/>
      <c r="AL5" s="17"/>
      <c r="AM5" s="17"/>
      <c r="AN5" s="18"/>
      <c r="AO5" s="18"/>
      <c r="AP5" s="19"/>
      <c r="AQ5" s="19"/>
      <c r="AR5" s="17"/>
      <c r="AS5" s="17"/>
      <c r="AT5" s="17"/>
      <c r="AU5" s="17"/>
      <c r="AV5" s="17"/>
      <c r="AW5" s="17"/>
      <c r="AX5" s="17"/>
      <c r="AY5" s="17"/>
      <c r="AZ5" s="17"/>
      <c r="BA5" s="17"/>
    </row>
    <row r="6" spans="1:53" ht="16.5" customHeight="1" x14ac:dyDescent="0.35">
      <c r="A6" s="17"/>
      <c r="B6" s="716" t="s">
        <v>13</v>
      </c>
      <c r="C6" s="717"/>
      <c r="D6" s="375">
        <f>Instructions!C9</f>
        <v>0</v>
      </c>
      <c r="E6" s="20"/>
      <c r="G6" s="17"/>
      <c r="H6" s="17"/>
      <c r="I6" s="826"/>
      <c r="J6" s="826"/>
      <c r="K6" s="17"/>
      <c r="L6" s="17"/>
      <c r="M6" s="21"/>
      <c r="N6" s="17"/>
      <c r="O6" s="17"/>
      <c r="P6" s="18"/>
      <c r="Q6" s="18"/>
      <c r="R6" s="18"/>
      <c r="S6" s="17"/>
      <c r="T6" s="17"/>
      <c r="U6" s="17"/>
      <c r="V6" s="18"/>
      <c r="W6" s="18"/>
      <c r="X6" s="18"/>
      <c r="Y6" s="17"/>
      <c r="Z6" s="17"/>
      <c r="AA6" s="17"/>
      <c r="AB6" s="18"/>
      <c r="AC6" s="18"/>
      <c r="AD6" s="18"/>
      <c r="AE6" s="17"/>
      <c r="AF6" s="17"/>
      <c r="AG6" s="17"/>
      <c r="AH6" s="18"/>
      <c r="AI6" s="18"/>
      <c r="AJ6" s="18"/>
      <c r="AK6" s="17"/>
      <c r="AL6" s="17"/>
      <c r="AM6" s="17"/>
      <c r="AN6" s="18"/>
      <c r="AO6" s="18"/>
      <c r="AP6" s="19"/>
      <c r="AQ6" s="19"/>
      <c r="AR6" s="17"/>
      <c r="AS6" s="17"/>
      <c r="AT6" s="17"/>
      <c r="AU6" s="17"/>
      <c r="AV6" s="17"/>
      <c r="AW6" s="17"/>
      <c r="AX6" s="17"/>
      <c r="AY6" s="17"/>
      <c r="AZ6" s="17"/>
      <c r="BA6" s="17"/>
    </row>
    <row r="7" spans="1:53" ht="15.75" customHeight="1" x14ac:dyDescent="0.35">
      <c r="A7" s="17"/>
      <c r="B7" s="716" t="s">
        <v>14</v>
      </c>
      <c r="C7" s="717"/>
      <c r="D7" s="22">
        <f>IF(D6="",0,(ROUNDUP(((D6-D5)/366),0)))</f>
        <v>0</v>
      </c>
      <c r="E7" s="23"/>
      <c r="G7" s="17"/>
      <c r="H7" s="24"/>
      <c r="I7" s="24"/>
      <c r="J7" s="25"/>
      <c r="K7" s="17"/>
      <c r="L7" s="17"/>
      <c r="M7" s="17"/>
      <c r="N7" s="17"/>
      <c r="O7" s="17"/>
      <c r="P7" s="18"/>
      <c r="Q7" s="18"/>
      <c r="R7" s="18"/>
      <c r="S7" s="17"/>
      <c r="T7" s="17"/>
      <c r="U7" s="17"/>
      <c r="V7" s="18"/>
      <c r="W7" s="18"/>
      <c r="X7" s="18"/>
      <c r="Y7" s="17"/>
      <c r="Z7" s="17"/>
      <c r="AA7" s="17"/>
      <c r="AB7" s="18"/>
      <c r="AC7" s="18"/>
      <c r="AD7" s="18"/>
      <c r="AE7" s="17"/>
      <c r="AF7" s="17"/>
      <c r="AG7" s="17"/>
      <c r="AH7" s="18"/>
      <c r="AI7" s="18"/>
      <c r="AJ7" s="18"/>
      <c r="AK7" s="17"/>
      <c r="AL7" s="17"/>
      <c r="AM7" s="17"/>
      <c r="AN7" s="18"/>
      <c r="AO7" s="18"/>
      <c r="AP7" s="19"/>
      <c r="AQ7" s="19"/>
      <c r="AR7" s="17"/>
      <c r="AS7" s="17"/>
      <c r="AT7" s="17"/>
      <c r="AU7" s="17"/>
      <c r="AV7" s="17"/>
      <c r="AW7" s="17"/>
      <c r="AX7" s="17"/>
      <c r="AY7" s="17"/>
      <c r="AZ7" s="17"/>
      <c r="BA7" s="17"/>
    </row>
    <row r="8" spans="1:53" ht="15.75" customHeight="1" x14ac:dyDescent="0.35">
      <c r="A8" s="17"/>
      <c r="B8" s="827" t="s">
        <v>15</v>
      </c>
      <c r="C8" s="828"/>
      <c r="D8" s="376">
        <f>Instructions!C11</f>
        <v>0</v>
      </c>
      <c r="E8" s="26"/>
      <c r="G8" s="17"/>
      <c r="H8" s="24"/>
      <c r="I8" s="829" t="s">
        <v>16</v>
      </c>
      <c r="J8" s="830"/>
      <c r="K8" s="17"/>
      <c r="L8" s="280"/>
      <c r="M8" s="17"/>
      <c r="N8" s="17"/>
      <c r="O8" s="17"/>
      <c r="P8" s="18"/>
      <c r="Q8" s="18"/>
      <c r="R8" s="18"/>
      <c r="S8" s="17"/>
      <c r="T8" s="17"/>
      <c r="U8" s="17"/>
      <c r="V8" s="18"/>
      <c r="W8" s="18"/>
      <c r="X8" s="18"/>
      <c r="Y8" s="17"/>
      <c r="Z8" s="17"/>
      <c r="AA8" s="17"/>
      <c r="AB8" s="18"/>
      <c r="AC8" s="18"/>
      <c r="AD8" s="18"/>
      <c r="AE8" s="17"/>
      <c r="AF8" s="17"/>
      <c r="AG8" s="17"/>
      <c r="AH8" s="18"/>
      <c r="AI8" s="18"/>
      <c r="AJ8" s="18"/>
      <c r="AK8" s="17"/>
      <c r="AL8" s="17"/>
      <c r="AM8" s="17"/>
      <c r="AN8" s="18"/>
      <c r="AO8" s="18"/>
      <c r="AP8" s="19"/>
      <c r="AQ8" s="19"/>
      <c r="AR8" s="17"/>
      <c r="AS8" s="17"/>
      <c r="AT8" s="17"/>
      <c r="AU8" s="17"/>
      <c r="AV8" s="17"/>
      <c r="AW8" s="17"/>
      <c r="AX8" s="17"/>
      <c r="AY8" s="17"/>
      <c r="AZ8" s="17"/>
      <c r="BA8" s="17"/>
    </row>
    <row r="9" spans="1:53" ht="17.25" customHeight="1" x14ac:dyDescent="0.35">
      <c r="A9" s="17"/>
      <c r="B9" s="831" t="s">
        <v>17</v>
      </c>
      <c r="C9" s="831"/>
      <c r="D9" s="376" t="str">
        <f>Instructions!C12</f>
        <v>MTDC</v>
      </c>
      <c r="E9" s="27"/>
      <c r="F9" s="17"/>
      <c r="G9" s="17"/>
      <c r="H9" s="24"/>
      <c r="I9" s="832">
        <v>0.56999999999999995</v>
      </c>
      <c r="J9" s="833"/>
      <c r="K9" s="17"/>
      <c r="L9" s="280"/>
      <c r="M9" s="17"/>
      <c r="N9" s="17"/>
      <c r="O9" s="17"/>
      <c r="P9" s="18"/>
      <c r="Q9" s="18"/>
      <c r="R9" s="18"/>
      <c r="S9" s="17"/>
      <c r="T9" s="17"/>
      <c r="U9" s="17"/>
      <c r="V9" s="18"/>
      <c r="W9" s="18"/>
      <c r="X9" s="18"/>
      <c r="Y9" s="17"/>
      <c r="Z9" s="17"/>
      <c r="AA9" s="17"/>
      <c r="AB9" s="18"/>
      <c r="AC9" s="18"/>
      <c r="AD9" s="18"/>
      <c r="AE9" s="17"/>
      <c r="AF9" s="17"/>
      <c r="AG9" s="17"/>
      <c r="AH9" s="18"/>
      <c r="AI9" s="18"/>
      <c r="AJ9" s="18"/>
      <c r="AK9" s="17"/>
      <c r="AL9" s="17"/>
      <c r="AM9" s="17"/>
      <c r="AN9" s="18"/>
      <c r="AO9" s="18"/>
      <c r="AP9" s="19"/>
      <c r="AQ9" s="19"/>
      <c r="AR9" s="17"/>
      <c r="AS9" s="17"/>
      <c r="AT9" s="17"/>
      <c r="AU9" s="17"/>
      <c r="AV9" s="17"/>
      <c r="AW9" s="17"/>
      <c r="AX9" s="17"/>
      <c r="AY9" s="17"/>
      <c r="AZ9" s="17"/>
      <c r="BA9" s="17"/>
    </row>
    <row r="10" spans="1:53" ht="17.25" hidden="1" customHeight="1" x14ac:dyDescent="0.35">
      <c r="A10" s="17"/>
      <c r="B10" s="300"/>
      <c r="C10" s="300"/>
      <c r="D10" s="27" t="s">
        <v>33</v>
      </c>
      <c r="E10" s="27" t="s">
        <v>179</v>
      </c>
      <c r="H10" s="301"/>
      <c r="I10" s="302"/>
      <c r="J10" s="303"/>
      <c r="K10" s="17"/>
      <c r="L10" s="280"/>
      <c r="M10" s="17"/>
      <c r="N10" s="17"/>
      <c r="O10" s="17"/>
      <c r="P10" s="18"/>
      <c r="Q10" s="18"/>
      <c r="R10" s="18"/>
      <c r="S10" s="17"/>
      <c r="T10" s="17"/>
      <c r="U10" s="17"/>
      <c r="V10" s="18"/>
      <c r="W10" s="18"/>
      <c r="X10" s="18"/>
      <c r="Y10" s="17"/>
      <c r="Z10" s="17"/>
      <c r="AA10" s="17"/>
      <c r="AB10" s="18"/>
      <c r="AC10" s="18"/>
      <c r="AD10" s="18"/>
      <c r="AE10" s="17"/>
      <c r="AF10" s="17"/>
      <c r="AG10" s="17"/>
      <c r="AH10" s="18"/>
      <c r="AI10" s="18"/>
      <c r="AJ10" s="18"/>
      <c r="AK10" s="17"/>
      <c r="AL10" s="17"/>
      <c r="AM10" s="17"/>
      <c r="AN10" s="18"/>
      <c r="AO10" s="18"/>
      <c r="AP10" s="19"/>
      <c r="AQ10" s="19"/>
      <c r="AR10" s="17"/>
      <c r="AS10" s="17"/>
      <c r="AT10" s="17"/>
      <c r="AU10" s="17"/>
      <c r="AV10" s="17"/>
      <c r="AW10" s="17"/>
      <c r="AX10" s="17"/>
      <c r="AY10" s="17"/>
      <c r="AZ10" s="17"/>
      <c r="BA10" s="17"/>
    </row>
    <row r="11" spans="1:53" ht="17.25" hidden="1" customHeight="1" x14ac:dyDescent="0.35">
      <c r="A11" s="17"/>
      <c r="B11" s="300"/>
      <c r="C11" s="300"/>
      <c r="D11" s="27" t="s">
        <v>34</v>
      </c>
      <c r="E11" s="27" t="s">
        <v>180</v>
      </c>
      <c r="H11" s="301"/>
      <c r="I11" s="302"/>
      <c r="J11" s="303"/>
      <c r="K11" s="17"/>
      <c r="L11" s="280"/>
      <c r="M11" s="17"/>
      <c r="N11" s="17"/>
      <c r="O11" s="17"/>
      <c r="P11" s="18"/>
      <c r="Q11" s="18"/>
      <c r="R11" s="18"/>
      <c r="S11" s="17"/>
      <c r="T11" s="17"/>
      <c r="U11" s="17"/>
      <c r="V11" s="18"/>
      <c r="W11" s="18"/>
      <c r="X11" s="18"/>
      <c r="Y11" s="17"/>
      <c r="Z11" s="17"/>
      <c r="AA11" s="17"/>
      <c r="AB11" s="18"/>
      <c r="AC11" s="18"/>
      <c r="AD11" s="18"/>
      <c r="AE11" s="17"/>
      <c r="AF11" s="17"/>
      <c r="AG11" s="17"/>
      <c r="AH11" s="18"/>
      <c r="AI11" s="18"/>
      <c r="AJ11" s="18"/>
      <c r="AK11" s="17"/>
      <c r="AL11" s="17"/>
      <c r="AM11" s="17"/>
      <c r="AN11" s="18"/>
      <c r="AO11" s="18"/>
      <c r="AP11" s="19"/>
      <c r="AQ11" s="19"/>
      <c r="AR11" s="17"/>
      <c r="AS11" s="17"/>
      <c r="AT11" s="17"/>
      <c r="AU11" s="17"/>
      <c r="AV11" s="17"/>
      <c r="AW11" s="17"/>
      <c r="AX11" s="17"/>
      <c r="AY11" s="17"/>
      <c r="AZ11" s="17"/>
      <c r="BA11" s="17"/>
    </row>
    <row r="12" spans="1:53" ht="17.25" hidden="1" customHeight="1" x14ac:dyDescent="0.35">
      <c r="A12" s="17"/>
      <c r="B12" s="300"/>
      <c r="C12" s="300"/>
      <c r="D12" s="307" t="s">
        <v>181</v>
      </c>
      <c r="E12" s="27"/>
      <c r="H12" s="301"/>
      <c r="I12" s="302"/>
      <c r="J12" s="303"/>
      <c r="K12" s="17"/>
      <c r="L12" s="280"/>
      <c r="M12" s="17"/>
      <c r="N12" s="17"/>
      <c r="O12" s="17"/>
      <c r="P12" s="18"/>
      <c r="Q12" s="18"/>
      <c r="R12" s="18"/>
      <c r="S12" s="17"/>
      <c r="T12" s="17"/>
      <c r="U12" s="17"/>
      <c r="V12" s="18"/>
      <c r="W12" s="18"/>
      <c r="X12" s="18"/>
      <c r="Y12" s="17"/>
      <c r="Z12" s="17"/>
      <c r="AA12" s="17"/>
      <c r="AB12" s="18"/>
      <c r="AC12" s="18"/>
      <c r="AD12" s="18"/>
      <c r="AE12" s="17"/>
      <c r="AF12" s="17"/>
      <c r="AG12" s="17"/>
      <c r="AH12" s="18"/>
      <c r="AI12" s="18"/>
      <c r="AJ12" s="18"/>
      <c r="AK12" s="17"/>
      <c r="AL12" s="17"/>
      <c r="AM12" s="17"/>
      <c r="AN12" s="18"/>
      <c r="AO12" s="18"/>
      <c r="AP12" s="19"/>
      <c r="AQ12" s="19"/>
      <c r="AR12" s="17"/>
      <c r="AS12" s="17"/>
      <c r="AT12" s="17"/>
      <c r="AU12" s="17"/>
      <c r="AV12" s="17"/>
      <c r="AW12" s="17"/>
      <c r="AX12" s="17"/>
      <c r="AY12" s="17"/>
      <c r="AZ12" s="17"/>
      <c r="BA12" s="17"/>
    </row>
    <row r="13" spans="1:53" ht="17.25" hidden="1" customHeight="1" x14ac:dyDescent="0.35">
      <c r="A13" s="17"/>
      <c r="B13" s="300"/>
      <c r="C13" s="300"/>
      <c r="D13" s="307" t="s">
        <v>182</v>
      </c>
      <c r="E13" s="27"/>
      <c r="H13" s="301"/>
      <c r="I13" s="302"/>
      <c r="J13" s="303"/>
      <c r="K13" s="17"/>
      <c r="L13" s="280"/>
      <c r="M13" s="17"/>
      <c r="N13" s="17"/>
      <c r="O13" s="17"/>
      <c r="P13" s="18"/>
      <c r="Q13" s="18"/>
      <c r="R13" s="18"/>
      <c r="S13" s="17"/>
      <c r="T13" s="17"/>
      <c r="U13" s="17"/>
      <c r="V13" s="18"/>
      <c r="W13" s="18"/>
      <c r="X13" s="18"/>
      <c r="Y13" s="17"/>
      <c r="Z13" s="17"/>
      <c r="AA13" s="17"/>
      <c r="AB13" s="18"/>
      <c r="AC13" s="18"/>
      <c r="AD13" s="18"/>
      <c r="AE13" s="17"/>
      <c r="AF13" s="17"/>
      <c r="AG13" s="17"/>
      <c r="AH13" s="18"/>
      <c r="AI13" s="18"/>
      <c r="AJ13" s="18"/>
      <c r="AK13" s="17"/>
      <c r="AL13" s="17"/>
      <c r="AM13" s="17"/>
      <c r="AN13" s="18"/>
      <c r="AO13" s="18"/>
      <c r="AP13" s="19"/>
      <c r="AQ13" s="19"/>
      <c r="AR13" s="17"/>
      <c r="AS13" s="17"/>
      <c r="AT13" s="17"/>
      <c r="AU13" s="17"/>
      <c r="AV13" s="17"/>
      <c r="AW13" s="17"/>
      <c r="AX13" s="17"/>
      <c r="AY13" s="17"/>
      <c r="AZ13" s="17"/>
      <c r="BA13" s="17"/>
    </row>
    <row r="14" spans="1:53" ht="17.25" hidden="1" customHeight="1" x14ac:dyDescent="0.35">
      <c r="A14" s="17"/>
      <c r="B14" s="300"/>
      <c r="C14" s="300"/>
      <c r="D14" s="307" t="s">
        <v>183</v>
      </c>
      <c r="E14" s="27"/>
      <c r="H14" s="301"/>
      <c r="I14" s="302"/>
      <c r="J14" s="303"/>
      <c r="K14" s="17"/>
      <c r="L14" s="280"/>
      <c r="M14" s="17"/>
      <c r="N14" s="17"/>
      <c r="O14" s="17"/>
      <c r="P14" s="18"/>
      <c r="Q14" s="18"/>
      <c r="R14" s="18"/>
      <c r="S14" s="17"/>
      <c r="T14" s="17"/>
      <c r="U14" s="17"/>
      <c r="V14" s="18"/>
      <c r="W14" s="18"/>
      <c r="X14" s="18"/>
      <c r="Y14" s="17"/>
      <c r="Z14" s="17"/>
      <c r="AA14" s="17"/>
      <c r="AB14" s="18"/>
      <c r="AC14" s="18"/>
      <c r="AD14" s="18"/>
      <c r="AE14" s="17"/>
      <c r="AF14" s="17"/>
      <c r="AG14" s="17"/>
      <c r="AH14" s="18"/>
      <c r="AI14" s="18"/>
      <c r="AJ14" s="18"/>
      <c r="AK14" s="17"/>
      <c r="AL14" s="17"/>
      <c r="AM14" s="17"/>
      <c r="AN14" s="18"/>
      <c r="AO14" s="18"/>
      <c r="AP14" s="19"/>
      <c r="AQ14" s="19"/>
      <c r="AR14" s="17"/>
      <c r="AS14" s="17"/>
      <c r="AT14" s="17"/>
      <c r="AU14" s="17"/>
      <c r="AV14" s="17"/>
      <c r="AW14" s="17"/>
      <c r="AX14" s="17"/>
      <c r="AY14" s="17"/>
      <c r="AZ14" s="17"/>
      <c r="BA14" s="17"/>
    </row>
    <row r="15" spans="1:53" ht="17.25" hidden="1" customHeight="1" x14ac:dyDescent="0.35">
      <c r="A15" s="17"/>
      <c r="B15" s="300"/>
      <c r="C15" s="300"/>
      <c r="D15" s="307" t="s">
        <v>184</v>
      </c>
      <c r="E15" s="27"/>
      <c r="H15" s="301"/>
      <c r="I15" s="302"/>
      <c r="J15" s="303"/>
      <c r="K15" s="17"/>
      <c r="L15" s="280"/>
      <c r="M15" s="17"/>
      <c r="N15" s="17"/>
      <c r="O15" s="17"/>
      <c r="P15" s="18"/>
      <c r="Q15" s="18"/>
      <c r="R15" s="18"/>
      <c r="S15" s="17"/>
      <c r="T15" s="17"/>
      <c r="U15" s="17"/>
      <c r="V15" s="18"/>
      <c r="W15" s="18"/>
      <c r="X15" s="18"/>
      <c r="Y15" s="17"/>
      <c r="Z15" s="17"/>
      <c r="AA15" s="17"/>
      <c r="AB15" s="18"/>
      <c r="AC15" s="18"/>
      <c r="AD15" s="18"/>
      <c r="AE15" s="17"/>
      <c r="AF15" s="17"/>
      <c r="AG15" s="17"/>
      <c r="AH15" s="18"/>
      <c r="AI15" s="18"/>
      <c r="AJ15" s="18"/>
      <c r="AK15" s="17"/>
      <c r="AL15" s="17"/>
      <c r="AM15" s="17"/>
      <c r="AN15" s="18"/>
      <c r="AO15" s="18"/>
      <c r="AP15" s="19"/>
      <c r="AQ15" s="19"/>
      <c r="AR15" s="17"/>
      <c r="AS15" s="17"/>
      <c r="AT15" s="17"/>
      <c r="AU15" s="17"/>
      <c r="AV15" s="17"/>
      <c r="AW15" s="17"/>
      <c r="AX15" s="17"/>
      <c r="AY15" s="17"/>
      <c r="AZ15" s="17"/>
      <c r="BA15" s="17"/>
    </row>
    <row r="16" spans="1:53" ht="17.25" hidden="1" customHeight="1" x14ac:dyDescent="0.35">
      <c r="A16" s="17"/>
      <c r="B16" s="300"/>
      <c r="C16" s="300"/>
      <c r="D16" s="307" t="s">
        <v>185</v>
      </c>
      <c r="E16" s="27"/>
      <c r="H16" s="301"/>
      <c r="I16" s="302"/>
      <c r="J16" s="303"/>
      <c r="K16" s="17"/>
      <c r="L16" s="280"/>
      <c r="M16" s="17"/>
      <c r="N16" s="17"/>
      <c r="O16" s="17"/>
      <c r="P16" s="18"/>
      <c r="Q16" s="18"/>
      <c r="R16" s="18"/>
      <c r="S16" s="17"/>
      <c r="T16" s="17"/>
      <c r="U16" s="17"/>
      <c r="V16" s="18"/>
      <c r="W16" s="18"/>
      <c r="X16" s="18"/>
      <c r="Y16" s="17"/>
      <c r="Z16" s="17"/>
      <c r="AA16" s="17"/>
      <c r="AB16" s="18"/>
      <c r="AC16" s="18"/>
      <c r="AD16" s="18"/>
      <c r="AE16" s="17"/>
      <c r="AF16" s="17"/>
      <c r="AG16" s="17"/>
      <c r="AH16" s="18"/>
      <c r="AI16" s="18"/>
      <c r="AJ16" s="18"/>
      <c r="AK16" s="17"/>
      <c r="AL16" s="17"/>
      <c r="AM16" s="17"/>
      <c r="AN16" s="18"/>
      <c r="AO16" s="18"/>
      <c r="AP16" s="19"/>
      <c r="AQ16" s="19"/>
      <c r="AR16" s="17"/>
      <c r="AS16" s="17"/>
      <c r="AT16" s="17"/>
      <c r="AU16" s="17"/>
      <c r="AV16" s="17"/>
      <c r="AW16" s="17"/>
      <c r="AX16" s="17"/>
      <c r="AY16" s="17"/>
      <c r="AZ16" s="17"/>
      <c r="BA16" s="17"/>
    </row>
    <row r="17" spans="1:54" ht="17.25" hidden="1" customHeight="1" x14ac:dyDescent="0.35">
      <c r="A17" s="17"/>
      <c r="B17" s="300"/>
      <c r="C17" s="300"/>
      <c r="D17" s="308" t="s">
        <v>186</v>
      </c>
      <c r="E17" s="27"/>
      <c r="H17" s="301"/>
      <c r="I17" s="302"/>
      <c r="J17" s="303"/>
      <c r="K17" s="17"/>
      <c r="L17" s="280"/>
      <c r="M17" s="17"/>
      <c r="N17" s="17"/>
      <c r="O17" s="17"/>
      <c r="P17" s="18"/>
      <c r="Q17" s="18"/>
      <c r="R17" s="18"/>
      <c r="S17" s="17"/>
      <c r="T17" s="17"/>
      <c r="U17" s="17"/>
      <c r="V17" s="18"/>
      <c r="W17" s="18"/>
      <c r="X17" s="18"/>
      <c r="Y17" s="17"/>
      <c r="Z17" s="17"/>
      <c r="AA17" s="17"/>
      <c r="AB17" s="18"/>
      <c r="AC17" s="18"/>
      <c r="AD17" s="18"/>
      <c r="AE17" s="17"/>
      <c r="AF17" s="17"/>
      <c r="AG17" s="17"/>
      <c r="AH17" s="18"/>
      <c r="AI17" s="18"/>
      <c r="AJ17" s="18"/>
      <c r="AK17" s="17"/>
      <c r="AL17" s="17"/>
      <c r="AM17" s="17"/>
      <c r="AN17" s="18"/>
      <c r="AO17" s="18"/>
      <c r="AP17" s="19"/>
      <c r="AQ17" s="19"/>
      <c r="AR17" s="17"/>
      <c r="AS17" s="17"/>
      <c r="AT17" s="17"/>
      <c r="AU17" s="17"/>
      <c r="AV17" s="17"/>
      <c r="AW17" s="17"/>
      <c r="AX17" s="17"/>
      <c r="AY17" s="17"/>
      <c r="AZ17" s="17"/>
      <c r="BA17" s="17"/>
    </row>
    <row r="18" spans="1:54" ht="17.25" hidden="1" customHeight="1" x14ac:dyDescent="0.35">
      <c r="A18" s="17"/>
      <c r="B18" s="300"/>
      <c r="C18" s="300"/>
      <c r="D18" s="308" t="s">
        <v>187</v>
      </c>
      <c r="E18" s="27"/>
      <c r="H18" s="301"/>
      <c r="I18" s="302"/>
      <c r="J18" s="303"/>
      <c r="K18" s="17"/>
      <c r="L18" s="280"/>
      <c r="M18" s="17"/>
      <c r="N18" s="17"/>
      <c r="O18" s="17"/>
      <c r="P18" s="18"/>
      <c r="Q18" s="18"/>
      <c r="R18" s="18"/>
      <c r="S18" s="17"/>
      <c r="T18" s="17"/>
      <c r="U18" s="17"/>
      <c r="V18" s="18"/>
      <c r="W18" s="18"/>
      <c r="X18" s="18"/>
      <c r="Y18" s="17"/>
      <c r="Z18" s="17"/>
      <c r="AA18" s="17"/>
      <c r="AB18" s="18"/>
      <c r="AC18" s="18"/>
      <c r="AD18" s="18"/>
      <c r="AE18" s="17"/>
      <c r="AF18" s="17"/>
      <c r="AG18" s="17"/>
      <c r="AH18" s="18"/>
      <c r="AI18" s="18"/>
      <c r="AJ18" s="18"/>
      <c r="AK18" s="17"/>
      <c r="AL18" s="17"/>
      <c r="AM18" s="17"/>
      <c r="AN18" s="18"/>
      <c r="AO18" s="18"/>
      <c r="AP18" s="19"/>
      <c r="AQ18" s="19"/>
      <c r="AR18" s="17"/>
      <c r="AS18" s="17"/>
      <c r="AT18" s="17"/>
      <c r="AU18" s="17"/>
      <c r="AV18" s="17"/>
      <c r="AW18" s="17"/>
      <c r="AX18" s="17"/>
      <c r="AY18" s="17"/>
      <c r="AZ18" s="17"/>
      <c r="BA18" s="17"/>
    </row>
    <row r="19" spans="1:54" ht="13.75" customHeight="1" thickBot="1" x14ac:dyDescent="0.35">
      <c r="A19" s="17"/>
      <c r="B19" s="28"/>
      <c r="C19" s="29"/>
      <c r="D19" s="29"/>
      <c r="E19" s="30"/>
      <c r="F19" s="17"/>
      <c r="G19" s="17"/>
      <c r="H19" s="24"/>
      <c r="I19" s="24"/>
      <c r="J19" s="25"/>
      <c r="K19" s="17"/>
      <c r="L19" s="17"/>
      <c r="M19" s="17"/>
      <c r="N19" s="17"/>
      <c r="O19" s="17"/>
      <c r="P19" s="18"/>
      <c r="Q19" s="18"/>
      <c r="R19" s="18"/>
      <c r="S19" s="17"/>
      <c r="T19" s="17"/>
      <c r="U19" s="17"/>
      <c r="V19" s="18"/>
      <c r="W19" s="18"/>
      <c r="X19" s="18"/>
      <c r="Y19" s="17"/>
      <c r="Z19" s="17"/>
      <c r="AA19" s="17"/>
      <c r="AB19" s="18"/>
      <c r="AC19" s="18"/>
      <c r="AD19" s="18"/>
      <c r="AE19" s="17"/>
      <c r="AF19" s="17"/>
      <c r="AG19" s="17"/>
      <c r="AH19" s="18"/>
      <c r="AI19" s="18"/>
      <c r="AJ19" s="18"/>
      <c r="AK19" s="17"/>
      <c r="AL19" s="17"/>
      <c r="AM19" s="17"/>
      <c r="AN19" s="18"/>
      <c r="AO19" s="18"/>
      <c r="AP19" s="19"/>
      <c r="AQ19" s="19"/>
      <c r="AR19" s="17"/>
      <c r="AS19" s="31"/>
      <c r="AT19" s="17"/>
      <c r="AU19" s="17"/>
      <c r="AV19" s="17"/>
      <c r="AW19" s="17"/>
      <c r="AX19" s="17"/>
      <c r="AY19" s="17"/>
      <c r="AZ19" s="17"/>
      <c r="BA19" s="17"/>
    </row>
    <row r="20" spans="1:54" ht="12" hidden="1" customHeight="1" x14ac:dyDescent="0.3">
      <c r="A20" s="17"/>
      <c r="B20" s="17"/>
      <c r="C20" s="17"/>
      <c r="D20" s="17">
        <v>250000</v>
      </c>
      <c r="E20" s="32"/>
      <c r="F20" s="17"/>
      <c r="G20" s="17"/>
      <c r="H20" s="17"/>
      <c r="I20" s="17"/>
      <c r="J20" s="17"/>
      <c r="K20" s="33"/>
      <c r="L20" s="33"/>
      <c r="M20" s="17"/>
      <c r="N20" s="17"/>
      <c r="O20" s="17"/>
      <c r="P20" s="33"/>
      <c r="Q20" s="18" t="str">
        <f>IF($D$7&gt;1,"yes","no")</f>
        <v>no</v>
      </c>
      <c r="R20" s="18"/>
      <c r="S20" s="17"/>
      <c r="T20" s="17"/>
      <c r="U20" s="17"/>
      <c r="V20" s="33"/>
      <c r="W20" s="18" t="str">
        <f>IF($D$7&gt;2,"yes","no")</f>
        <v>no</v>
      </c>
      <c r="X20" s="18"/>
      <c r="Y20" s="17"/>
      <c r="Z20" s="17"/>
      <c r="AA20" s="17"/>
      <c r="AB20" s="33"/>
      <c r="AC20" s="18" t="str">
        <f>IF($D$7&gt;3,"yes","no")</f>
        <v>no</v>
      </c>
      <c r="AD20" s="18"/>
      <c r="AE20" s="17"/>
      <c r="AF20" s="17"/>
      <c r="AG20" s="17"/>
      <c r="AH20" s="33"/>
      <c r="AI20" s="18" t="str">
        <f>IF($D$7&gt;4,"yes","no")</f>
        <v>no</v>
      </c>
      <c r="AJ20" s="18"/>
      <c r="AK20" s="17"/>
      <c r="AL20" s="17"/>
      <c r="AM20" s="17"/>
      <c r="AN20" s="33"/>
      <c r="AO20" s="18" t="str">
        <f>IF($D$7&gt;3,"yes","no")</f>
        <v>no</v>
      </c>
      <c r="AP20" s="34"/>
      <c r="AQ20" s="33"/>
      <c r="AR20" s="17"/>
      <c r="AS20" s="17"/>
      <c r="AT20" s="17"/>
      <c r="AU20" s="17"/>
      <c r="AV20" s="17"/>
      <c r="AW20" s="17"/>
      <c r="AX20" s="17"/>
      <c r="AY20" s="17"/>
      <c r="AZ20" s="17"/>
      <c r="BA20" s="17"/>
    </row>
    <row r="21" spans="1:54" ht="20.25" customHeight="1" thickBot="1" x14ac:dyDescent="0.5">
      <c r="A21" s="818" t="s">
        <v>18</v>
      </c>
      <c r="B21" s="35" t="s">
        <v>19</v>
      </c>
      <c r="C21" s="36"/>
      <c r="D21" s="36"/>
      <c r="E21" s="37"/>
      <c r="F21" s="821" t="s">
        <v>20</v>
      </c>
      <c r="G21" s="822"/>
      <c r="H21" s="38">
        <f>D5</f>
        <v>0</v>
      </c>
      <c r="I21" s="38">
        <f>H21+364</f>
        <v>364</v>
      </c>
      <c r="J21" s="3"/>
      <c r="K21" s="4"/>
      <c r="L21" s="821" t="str">
        <f>IF($D$7&gt;1,"YEAR 2", "")</f>
        <v/>
      </c>
      <c r="M21" s="822"/>
      <c r="N21" s="38" t="str">
        <f>IF(Q$20="yes",(EDATE(H21,12)),"")</f>
        <v/>
      </c>
      <c r="O21" s="38" t="str">
        <f>IF(Q$20="yes",(EDATE(I21,12)),"")</f>
        <v/>
      </c>
      <c r="P21" s="2"/>
      <c r="Q21" s="5"/>
      <c r="R21" s="821" t="str">
        <f>IF($D$7&gt;2,"YEAR 3", "")</f>
        <v/>
      </c>
      <c r="S21" s="822"/>
      <c r="T21" s="38" t="str">
        <f>IF(W$20="yes",(EDATE(N21,12)),"")</f>
        <v/>
      </c>
      <c r="U21" s="38" t="str">
        <f>IF(W$20="yes",(EDATE(O21,12)),"")</f>
        <v/>
      </c>
      <c r="V21" s="2"/>
      <c r="W21" s="5"/>
      <c r="X21" s="763" t="str">
        <f>IF($D$7&gt;3,"YEAR 4", "")</f>
        <v/>
      </c>
      <c r="Y21" s="764"/>
      <c r="Z21" s="38" t="str">
        <f>IF(AC$20="yes",(EDATE(T21,12)),"")</f>
        <v/>
      </c>
      <c r="AA21" s="38" t="str">
        <f>IF(AC$20="yes",(EDATE(U21,12)),"")</f>
        <v/>
      </c>
      <c r="AB21" s="2"/>
      <c r="AC21" s="5"/>
      <c r="AD21" s="763" t="str">
        <f>IF($D$7&gt;4,"YEAR 5", "")</f>
        <v/>
      </c>
      <c r="AE21" s="764"/>
      <c r="AF21" s="38" t="str">
        <f>IF(AI$20="yes",(EDATE(Z21,12)),"")</f>
        <v/>
      </c>
      <c r="AG21" s="38" t="str">
        <f>IF(AI$20="yes",(EDATE(AA21,12)),"")</f>
        <v/>
      </c>
      <c r="AH21" s="2"/>
      <c r="AI21" s="5"/>
      <c r="AJ21" s="763" t="str">
        <f>IF($D$7&gt;3,"YEAR 6", "")</f>
        <v/>
      </c>
      <c r="AK21" s="764"/>
      <c r="AL21" s="38" t="str">
        <f>IF(AO$20="yes",(EDATE(AF21,12)),"")</f>
        <v/>
      </c>
      <c r="AM21" s="38" t="str">
        <f>IF(AO$20="yes",(EDATE(AG21,12)),"")</f>
        <v/>
      </c>
      <c r="AN21" s="2"/>
      <c r="AO21" s="5"/>
      <c r="AP21" s="39"/>
      <c r="AQ21" s="6" t="s">
        <v>21</v>
      </c>
      <c r="AR21" s="77"/>
      <c r="AS21" s="77"/>
      <c r="AT21" s="77"/>
      <c r="AU21" s="77"/>
      <c r="AV21" s="77"/>
      <c r="AW21" s="77"/>
      <c r="AX21" s="31"/>
      <c r="AY21" s="77"/>
      <c r="AZ21" s="17"/>
      <c r="BA21" s="17"/>
      <c r="BB21" s="17"/>
    </row>
    <row r="22" spans="1:54" ht="40.4" customHeight="1" x14ac:dyDescent="0.3">
      <c r="A22" s="819"/>
      <c r="B22" s="40" t="s">
        <v>22</v>
      </c>
      <c r="C22" s="41" t="s">
        <v>23</v>
      </c>
      <c r="D22" s="42" t="s">
        <v>24</v>
      </c>
      <c r="E22" s="43" t="s">
        <v>25</v>
      </c>
      <c r="F22" s="44" t="s">
        <v>26</v>
      </c>
      <c r="G22" s="45" t="s">
        <v>27</v>
      </c>
      <c r="H22" s="45" t="s">
        <v>28</v>
      </c>
      <c r="I22" s="7" t="s">
        <v>29</v>
      </c>
      <c r="J22" s="7" t="s">
        <v>30</v>
      </c>
      <c r="K22" s="46" t="s">
        <v>31</v>
      </c>
      <c r="L22" s="44" t="s">
        <v>26</v>
      </c>
      <c r="M22" s="45" t="s">
        <v>27</v>
      </c>
      <c r="N22" s="45" t="s">
        <v>28</v>
      </c>
      <c r="O22" s="7" t="s">
        <v>29</v>
      </c>
      <c r="P22" s="7" t="s">
        <v>30</v>
      </c>
      <c r="Q22" s="46" t="s">
        <v>31</v>
      </c>
      <c r="R22" s="44" t="s">
        <v>26</v>
      </c>
      <c r="S22" s="45" t="s">
        <v>27</v>
      </c>
      <c r="T22" s="45" t="s">
        <v>28</v>
      </c>
      <c r="U22" s="7" t="s">
        <v>29</v>
      </c>
      <c r="V22" s="7" t="s">
        <v>30</v>
      </c>
      <c r="W22" s="46" t="s">
        <v>31</v>
      </c>
      <c r="X22" s="44" t="s">
        <v>26</v>
      </c>
      <c r="Y22" s="45" t="s">
        <v>27</v>
      </c>
      <c r="Z22" s="45" t="s">
        <v>28</v>
      </c>
      <c r="AA22" s="7" t="s">
        <v>29</v>
      </c>
      <c r="AB22" s="7" t="s">
        <v>30</v>
      </c>
      <c r="AC22" s="46" t="s">
        <v>31</v>
      </c>
      <c r="AD22" s="44" t="s">
        <v>26</v>
      </c>
      <c r="AE22" s="45" t="s">
        <v>27</v>
      </c>
      <c r="AF22" s="45" t="s">
        <v>28</v>
      </c>
      <c r="AG22" s="7" t="s">
        <v>29</v>
      </c>
      <c r="AH22" s="7" t="s">
        <v>30</v>
      </c>
      <c r="AI22" s="46" t="s">
        <v>31</v>
      </c>
      <c r="AJ22" s="44" t="s">
        <v>26</v>
      </c>
      <c r="AK22" s="45" t="s">
        <v>27</v>
      </c>
      <c r="AL22" s="45" t="s">
        <v>28</v>
      </c>
      <c r="AM22" s="7" t="s">
        <v>29</v>
      </c>
      <c r="AN22" s="7" t="s">
        <v>30</v>
      </c>
      <c r="AO22" s="46" t="s">
        <v>31</v>
      </c>
      <c r="AP22" s="47" t="s">
        <v>32</v>
      </c>
      <c r="AQ22" s="8"/>
      <c r="AR22" s="77"/>
      <c r="AS22" s="31"/>
      <c r="AT22" s="48"/>
      <c r="AU22" s="77"/>
      <c r="AV22" s="77"/>
      <c r="AW22" s="77"/>
      <c r="AX22" s="77"/>
      <c r="AY22" s="77"/>
      <c r="AZ22" s="17"/>
      <c r="BA22" s="17"/>
      <c r="BB22" s="17"/>
    </row>
    <row r="23" spans="1:54" ht="14.5" x14ac:dyDescent="0.35">
      <c r="A23" s="819"/>
      <c r="B23" s="219"/>
      <c r="C23" s="304"/>
      <c r="D23" s="255"/>
      <c r="E23" s="221"/>
      <c r="F23" s="231"/>
      <c r="G23" s="49"/>
      <c r="H23" s="346">
        <f>G23*12</f>
        <v>0</v>
      </c>
      <c r="I23" s="347">
        <f>ROUND(F23*G23,0)</f>
        <v>0</v>
      </c>
      <c r="J23" s="347">
        <f t="shared" ref="J23:J39" si="0">ROUND(I23*J$112,0)</f>
        <v>0</v>
      </c>
      <c r="K23" s="229">
        <f>ROUND(J23+I23,0)</f>
        <v>0</v>
      </c>
      <c r="L23" s="235">
        <f t="shared" ref="L23:L42" si="1">ROUND(IF($E23="y",$F23*(1+I$5),$F23),0)</f>
        <v>0</v>
      </c>
      <c r="M23" s="232">
        <v>0</v>
      </c>
      <c r="N23" s="346">
        <f>M23*12</f>
        <v>0</v>
      </c>
      <c r="O23" s="347">
        <f>ROUND(L23*M23,0)</f>
        <v>0</v>
      </c>
      <c r="P23" s="347">
        <f t="shared" ref="P23:P39" si="2">ROUND(O23*P$112,0)</f>
        <v>0</v>
      </c>
      <c r="Q23" s="229">
        <f>ROUND(P23+O23,0)</f>
        <v>0</v>
      </c>
      <c r="R23" s="235">
        <f t="shared" ref="R23:R42" si="3">ROUND(IF($E23="y",$L23*(1+$I$5),$L23),0)</f>
        <v>0</v>
      </c>
      <c r="S23" s="232">
        <v>0</v>
      </c>
      <c r="T23" s="202">
        <f>S23*12</f>
        <v>0</v>
      </c>
      <c r="U23" s="203">
        <f>ROUND(R23*S23,0)</f>
        <v>0</v>
      </c>
      <c r="V23" s="233">
        <f t="shared" ref="V23:V39" si="4">ROUND(U23*V$112,0)</f>
        <v>0</v>
      </c>
      <c r="W23" s="204">
        <f>ROUND(V23+U23,0)</f>
        <v>0</v>
      </c>
      <c r="X23" s="235">
        <f t="shared" ref="X23:X42" si="5">ROUND(IF($E23="y",$R23*(1+$I$5),$R23),0)</f>
        <v>0</v>
      </c>
      <c r="Y23" s="232">
        <v>0</v>
      </c>
      <c r="Z23" s="202">
        <f>Y23*12</f>
        <v>0</v>
      </c>
      <c r="AA23" s="203">
        <f>ROUND(X23*Y23,0)</f>
        <v>0</v>
      </c>
      <c r="AB23" s="233">
        <f t="shared" ref="AB23:AB39" si="6">ROUND(AA23*AB$112,0)</f>
        <v>0</v>
      </c>
      <c r="AC23" s="204">
        <f>ROUND(AB23+AA23,0)</f>
        <v>0</v>
      </c>
      <c r="AD23" s="235">
        <f t="shared" ref="AD23:AD42" si="7">ROUND(IF($E23="y",$X23*(1+$I$5),$X23),0)</f>
        <v>0</v>
      </c>
      <c r="AE23" s="232">
        <v>0</v>
      </c>
      <c r="AF23" s="205">
        <f>AE23*12</f>
        <v>0</v>
      </c>
      <c r="AG23" s="230">
        <f>ROUND(AD23*AE23,0)</f>
        <v>0</v>
      </c>
      <c r="AH23" s="234">
        <f t="shared" ref="AH23:AH39" si="8">ROUND(AG23*AH$112,0)</f>
        <v>0</v>
      </c>
      <c r="AI23" s="208">
        <f t="shared" ref="AI23:AI42" si="9">ROUND(AH23+AG23,0)</f>
        <v>0</v>
      </c>
      <c r="AJ23" s="235">
        <f t="shared" ref="AJ23:AJ39" si="10">ROUND(IF($E23="y",$AD23*(1+$I$5),$R23),0)</f>
        <v>0</v>
      </c>
      <c r="AK23" s="232">
        <v>0</v>
      </c>
      <c r="AL23" s="202">
        <f>AK23*12</f>
        <v>0</v>
      </c>
      <c r="AM23" s="203">
        <f>ROUND(AJ23*AK23,0)</f>
        <v>0</v>
      </c>
      <c r="AN23" s="233">
        <f t="shared" ref="AN23:AN39" si="11">ROUND(AM23*AN$112,0)</f>
        <v>0</v>
      </c>
      <c r="AO23" s="204">
        <f>ROUND(AN23+AM23,0)</f>
        <v>0</v>
      </c>
      <c r="AP23" s="206">
        <f>AI23+AC23+W23+Q23+K23+AO23</f>
        <v>0</v>
      </c>
      <c r="AQ23" s="355"/>
      <c r="AR23" s="77"/>
      <c r="AS23" s="77"/>
      <c r="AT23" s="77"/>
      <c r="AU23" s="77"/>
      <c r="AV23" s="77"/>
      <c r="AW23" s="77"/>
      <c r="AX23" s="77"/>
      <c r="AY23" s="77"/>
      <c r="AZ23" s="17"/>
      <c r="BA23" s="17"/>
      <c r="BB23" s="17"/>
    </row>
    <row r="24" spans="1:54" ht="14.5" x14ac:dyDescent="0.35">
      <c r="A24" s="819"/>
      <c r="B24" s="219"/>
      <c r="C24" s="304"/>
      <c r="D24" s="255"/>
      <c r="E24" s="221"/>
      <c r="F24" s="231"/>
      <c r="G24" s="232"/>
      <c r="H24" s="346">
        <f t="shared" ref="H24:H35" si="12">G24*12</f>
        <v>0</v>
      </c>
      <c r="I24" s="347">
        <f>ROUND(F24*G24,0)</f>
        <v>0</v>
      </c>
      <c r="J24" s="347">
        <f t="shared" si="0"/>
        <v>0</v>
      </c>
      <c r="K24" s="229">
        <f t="shared" ref="K24:K42" si="13">ROUND(J24+I24,0)</f>
        <v>0</v>
      </c>
      <c r="L24" s="235">
        <f t="shared" si="1"/>
        <v>0</v>
      </c>
      <c r="M24" s="49">
        <f>IF($Q$20="yes",G24,0)</f>
        <v>0</v>
      </c>
      <c r="N24" s="346">
        <f t="shared" ref="N24:N35" si="14">M24*12</f>
        <v>0</v>
      </c>
      <c r="O24" s="347">
        <f t="shared" ref="O24:O42" si="15">ROUND(L24*M24,0)</f>
        <v>0</v>
      </c>
      <c r="P24" s="347">
        <f t="shared" si="2"/>
        <v>0</v>
      </c>
      <c r="Q24" s="229">
        <f t="shared" ref="Q24:Q42" si="16">ROUND(P24+O24,0)</f>
        <v>0</v>
      </c>
      <c r="R24" s="235">
        <f t="shared" si="3"/>
        <v>0</v>
      </c>
      <c r="S24" s="232">
        <f t="shared" ref="S24:S41" si="17">IF($Q$20="yes",M24,0)</f>
        <v>0</v>
      </c>
      <c r="T24" s="202">
        <f t="shared" ref="T24:T35" si="18">S24*12</f>
        <v>0</v>
      </c>
      <c r="U24" s="203">
        <f t="shared" ref="U24:U42" si="19">ROUND(R24*S24,0)</f>
        <v>0</v>
      </c>
      <c r="V24" s="233">
        <f t="shared" si="4"/>
        <v>0</v>
      </c>
      <c r="W24" s="204">
        <f t="shared" ref="W24:W42" si="20">ROUND(V24+U24,0)</f>
        <v>0</v>
      </c>
      <c r="X24" s="235">
        <f t="shared" si="5"/>
        <v>0</v>
      </c>
      <c r="Y24" s="232">
        <f t="shared" ref="Y24:Y41" si="21">IF($Q$20="yes",S24,0)</f>
        <v>0</v>
      </c>
      <c r="Z24" s="202">
        <f t="shared" ref="Z24:Z35" si="22">Y24*12</f>
        <v>0</v>
      </c>
      <c r="AA24" s="203">
        <f t="shared" ref="AA24:AA42" si="23">ROUND(X24*Y24,0)</f>
        <v>0</v>
      </c>
      <c r="AB24" s="233">
        <f t="shared" si="6"/>
        <v>0</v>
      </c>
      <c r="AC24" s="204">
        <f t="shared" ref="AC24:AC42" si="24">ROUND(AB24+AA24,0)</f>
        <v>0</v>
      </c>
      <c r="AD24" s="235">
        <f t="shared" si="7"/>
        <v>0</v>
      </c>
      <c r="AE24" s="232">
        <f t="shared" ref="AE24:AE41" si="25">IF($Q$20="yes",Y24,0)</f>
        <v>0</v>
      </c>
      <c r="AF24" s="205">
        <f t="shared" ref="AF24:AF35" si="26">AE24*12</f>
        <v>0</v>
      </c>
      <c r="AG24" s="230">
        <f t="shared" ref="AG24:AG42" si="27">ROUND(AD24*AE24,0)</f>
        <v>0</v>
      </c>
      <c r="AH24" s="234">
        <f t="shared" si="8"/>
        <v>0</v>
      </c>
      <c r="AI24" s="208">
        <f t="shared" si="9"/>
        <v>0</v>
      </c>
      <c r="AJ24" s="235">
        <f t="shared" si="10"/>
        <v>0</v>
      </c>
      <c r="AK24" s="232">
        <f t="shared" ref="AK24:AK41" si="28">IF($Q$20="yes",AE24,0)</f>
        <v>0</v>
      </c>
      <c r="AL24" s="202">
        <f t="shared" ref="AL24:AL35" si="29">AK24*12</f>
        <v>0</v>
      </c>
      <c r="AM24" s="203">
        <f t="shared" ref="AM24:AM42" si="30">ROUND(AJ24*AK24,0)</f>
        <v>0</v>
      </c>
      <c r="AN24" s="233">
        <f t="shared" si="11"/>
        <v>0</v>
      </c>
      <c r="AO24" s="204">
        <f t="shared" ref="AO24:AO42" si="31">ROUND(AN24+AM24,0)</f>
        <v>0</v>
      </c>
      <c r="AP24" s="206">
        <f t="shared" ref="AP24:AP41" si="32">AI24+AC24+W24+Q24+K24+AO24</f>
        <v>0</v>
      </c>
      <c r="AQ24" s="355"/>
      <c r="AR24" s="77"/>
      <c r="AS24" s="77"/>
      <c r="AT24" s="77"/>
      <c r="AU24" s="77"/>
      <c r="AV24" s="77"/>
      <c r="AW24" s="77"/>
      <c r="AX24" s="77"/>
      <c r="AY24" s="77"/>
      <c r="AZ24" s="17"/>
      <c r="BA24" s="17"/>
      <c r="BB24" s="17"/>
    </row>
    <row r="25" spans="1:54" ht="14.5" x14ac:dyDescent="0.35">
      <c r="A25" s="819"/>
      <c r="B25" s="222"/>
      <c r="C25" s="305"/>
      <c r="D25" s="220"/>
      <c r="E25" s="221"/>
      <c r="F25" s="231"/>
      <c r="G25" s="232"/>
      <c r="H25" s="346">
        <f t="shared" si="12"/>
        <v>0</v>
      </c>
      <c r="I25" s="347">
        <f t="shared" ref="I25:I42" si="33">ROUND(F25*G25,0)</f>
        <v>0</v>
      </c>
      <c r="J25" s="347">
        <f t="shared" si="0"/>
        <v>0</v>
      </c>
      <c r="K25" s="229">
        <f t="shared" si="13"/>
        <v>0</v>
      </c>
      <c r="L25" s="235">
        <f t="shared" si="1"/>
        <v>0</v>
      </c>
      <c r="M25" s="232">
        <f t="shared" ref="M25:M42" si="34">IF($Q$20="yes",G25,0)</f>
        <v>0</v>
      </c>
      <c r="N25" s="346">
        <f t="shared" si="14"/>
        <v>0</v>
      </c>
      <c r="O25" s="347">
        <f t="shared" si="15"/>
        <v>0</v>
      </c>
      <c r="P25" s="347">
        <f t="shared" si="2"/>
        <v>0</v>
      </c>
      <c r="Q25" s="229">
        <f t="shared" si="16"/>
        <v>0</v>
      </c>
      <c r="R25" s="235">
        <f t="shared" si="3"/>
        <v>0</v>
      </c>
      <c r="S25" s="232">
        <f t="shared" si="17"/>
        <v>0</v>
      </c>
      <c r="T25" s="202">
        <f t="shared" si="18"/>
        <v>0</v>
      </c>
      <c r="U25" s="203">
        <f t="shared" si="19"/>
        <v>0</v>
      </c>
      <c r="V25" s="233">
        <f t="shared" si="4"/>
        <v>0</v>
      </c>
      <c r="W25" s="204">
        <f t="shared" si="20"/>
        <v>0</v>
      </c>
      <c r="X25" s="235">
        <f t="shared" si="5"/>
        <v>0</v>
      </c>
      <c r="Y25" s="232">
        <f t="shared" si="21"/>
        <v>0</v>
      </c>
      <c r="Z25" s="202">
        <f t="shared" si="22"/>
        <v>0</v>
      </c>
      <c r="AA25" s="203">
        <f t="shared" si="23"/>
        <v>0</v>
      </c>
      <c r="AB25" s="233">
        <f t="shared" si="6"/>
        <v>0</v>
      </c>
      <c r="AC25" s="204">
        <f t="shared" si="24"/>
        <v>0</v>
      </c>
      <c r="AD25" s="235">
        <f t="shared" si="7"/>
        <v>0</v>
      </c>
      <c r="AE25" s="232">
        <f t="shared" si="25"/>
        <v>0</v>
      </c>
      <c r="AF25" s="205">
        <f t="shared" si="26"/>
        <v>0</v>
      </c>
      <c r="AG25" s="230">
        <f t="shared" si="27"/>
        <v>0</v>
      </c>
      <c r="AH25" s="234">
        <f t="shared" si="8"/>
        <v>0</v>
      </c>
      <c r="AI25" s="208">
        <f t="shared" si="9"/>
        <v>0</v>
      </c>
      <c r="AJ25" s="235">
        <f t="shared" si="10"/>
        <v>0</v>
      </c>
      <c r="AK25" s="232">
        <f t="shared" si="28"/>
        <v>0</v>
      </c>
      <c r="AL25" s="202">
        <f t="shared" si="29"/>
        <v>0</v>
      </c>
      <c r="AM25" s="203">
        <f t="shared" si="30"/>
        <v>0</v>
      </c>
      <c r="AN25" s="233">
        <f t="shared" si="11"/>
        <v>0</v>
      </c>
      <c r="AO25" s="204">
        <f t="shared" si="31"/>
        <v>0</v>
      </c>
      <c r="AP25" s="206">
        <f t="shared" si="32"/>
        <v>0</v>
      </c>
      <c r="AQ25" s="355"/>
      <c r="AR25" s="77"/>
      <c r="AS25" s="77"/>
      <c r="AT25" s="77"/>
      <c r="AU25" s="77"/>
      <c r="AV25" s="77"/>
      <c r="AW25" s="77"/>
      <c r="AX25" s="77"/>
      <c r="AY25" s="77"/>
      <c r="AZ25" s="17"/>
      <c r="BA25" s="17"/>
      <c r="BB25" s="17"/>
    </row>
    <row r="26" spans="1:54" ht="14.5" x14ac:dyDescent="0.35">
      <c r="A26" s="819"/>
      <c r="B26" s="222"/>
      <c r="C26" s="305"/>
      <c r="D26" s="220"/>
      <c r="E26" s="221"/>
      <c r="F26" s="231"/>
      <c r="G26" s="232"/>
      <c r="H26" s="346">
        <f t="shared" si="12"/>
        <v>0</v>
      </c>
      <c r="I26" s="347">
        <f t="shared" si="33"/>
        <v>0</v>
      </c>
      <c r="J26" s="347">
        <f t="shared" si="0"/>
        <v>0</v>
      </c>
      <c r="K26" s="229">
        <f t="shared" si="13"/>
        <v>0</v>
      </c>
      <c r="L26" s="235">
        <f t="shared" si="1"/>
        <v>0</v>
      </c>
      <c r="M26" s="232">
        <f t="shared" si="34"/>
        <v>0</v>
      </c>
      <c r="N26" s="346">
        <f t="shared" si="14"/>
        <v>0</v>
      </c>
      <c r="O26" s="347">
        <f t="shared" si="15"/>
        <v>0</v>
      </c>
      <c r="P26" s="347">
        <f t="shared" si="2"/>
        <v>0</v>
      </c>
      <c r="Q26" s="229">
        <f t="shared" si="16"/>
        <v>0</v>
      </c>
      <c r="R26" s="235">
        <f t="shared" si="3"/>
        <v>0</v>
      </c>
      <c r="S26" s="232">
        <f t="shared" si="17"/>
        <v>0</v>
      </c>
      <c r="T26" s="202">
        <f t="shared" si="18"/>
        <v>0</v>
      </c>
      <c r="U26" s="203">
        <f t="shared" si="19"/>
        <v>0</v>
      </c>
      <c r="V26" s="233">
        <f t="shared" si="4"/>
        <v>0</v>
      </c>
      <c r="W26" s="204">
        <f t="shared" si="20"/>
        <v>0</v>
      </c>
      <c r="X26" s="235">
        <f t="shared" si="5"/>
        <v>0</v>
      </c>
      <c r="Y26" s="232">
        <f t="shared" si="21"/>
        <v>0</v>
      </c>
      <c r="Z26" s="202">
        <f t="shared" si="22"/>
        <v>0</v>
      </c>
      <c r="AA26" s="203">
        <f t="shared" si="23"/>
        <v>0</v>
      </c>
      <c r="AB26" s="233">
        <f t="shared" si="6"/>
        <v>0</v>
      </c>
      <c r="AC26" s="204">
        <f t="shared" si="24"/>
        <v>0</v>
      </c>
      <c r="AD26" s="235">
        <f t="shared" si="7"/>
        <v>0</v>
      </c>
      <c r="AE26" s="232">
        <f t="shared" si="25"/>
        <v>0</v>
      </c>
      <c r="AF26" s="205">
        <f t="shared" si="26"/>
        <v>0</v>
      </c>
      <c r="AG26" s="230">
        <f t="shared" si="27"/>
        <v>0</v>
      </c>
      <c r="AH26" s="234">
        <f t="shared" si="8"/>
        <v>0</v>
      </c>
      <c r="AI26" s="208">
        <f t="shared" si="9"/>
        <v>0</v>
      </c>
      <c r="AJ26" s="235">
        <f t="shared" si="10"/>
        <v>0</v>
      </c>
      <c r="AK26" s="232">
        <f t="shared" si="28"/>
        <v>0</v>
      </c>
      <c r="AL26" s="202">
        <f t="shared" si="29"/>
        <v>0</v>
      </c>
      <c r="AM26" s="203">
        <f t="shared" si="30"/>
        <v>0</v>
      </c>
      <c r="AN26" s="233">
        <f t="shared" si="11"/>
        <v>0</v>
      </c>
      <c r="AO26" s="204">
        <f t="shared" si="31"/>
        <v>0</v>
      </c>
      <c r="AP26" s="206">
        <f t="shared" si="32"/>
        <v>0</v>
      </c>
      <c r="AQ26" s="355"/>
      <c r="AR26" s="77"/>
      <c r="AS26" s="77"/>
      <c r="AT26" s="77"/>
      <c r="AU26" s="77"/>
      <c r="AV26" s="77"/>
      <c r="AW26" s="77"/>
      <c r="AX26" s="77"/>
      <c r="AY26" s="77"/>
      <c r="AZ26" s="17"/>
      <c r="BA26" s="17"/>
      <c r="BB26" s="17"/>
    </row>
    <row r="27" spans="1:54" ht="14.5" x14ac:dyDescent="0.35">
      <c r="A27" s="819"/>
      <c r="B27" s="222"/>
      <c r="C27" s="305"/>
      <c r="D27" s="220"/>
      <c r="E27" s="221"/>
      <c r="F27" s="231"/>
      <c r="G27" s="232"/>
      <c r="H27" s="346">
        <f t="shared" si="12"/>
        <v>0</v>
      </c>
      <c r="I27" s="347">
        <f t="shared" si="33"/>
        <v>0</v>
      </c>
      <c r="J27" s="347">
        <f t="shared" si="0"/>
        <v>0</v>
      </c>
      <c r="K27" s="229">
        <f t="shared" si="13"/>
        <v>0</v>
      </c>
      <c r="L27" s="235">
        <f t="shared" si="1"/>
        <v>0</v>
      </c>
      <c r="M27" s="232">
        <f t="shared" si="34"/>
        <v>0</v>
      </c>
      <c r="N27" s="346">
        <f t="shared" si="14"/>
        <v>0</v>
      </c>
      <c r="O27" s="347">
        <f t="shared" si="15"/>
        <v>0</v>
      </c>
      <c r="P27" s="347">
        <f t="shared" si="2"/>
        <v>0</v>
      </c>
      <c r="Q27" s="229">
        <f t="shared" si="16"/>
        <v>0</v>
      </c>
      <c r="R27" s="235">
        <f t="shared" si="3"/>
        <v>0</v>
      </c>
      <c r="S27" s="232">
        <f t="shared" si="17"/>
        <v>0</v>
      </c>
      <c r="T27" s="202">
        <f t="shared" si="18"/>
        <v>0</v>
      </c>
      <c r="U27" s="203">
        <f t="shared" si="19"/>
        <v>0</v>
      </c>
      <c r="V27" s="233">
        <f t="shared" si="4"/>
        <v>0</v>
      </c>
      <c r="W27" s="204">
        <f t="shared" si="20"/>
        <v>0</v>
      </c>
      <c r="X27" s="235">
        <f t="shared" si="5"/>
        <v>0</v>
      </c>
      <c r="Y27" s="232">
        <f t="shared" si="21"/>
        <v>0</v>
      </c>
      <c r="Z27" s="202">
        <f t="shared" si="22"/>
        <v>0</v>
      </c>
      <c r="AA27" s="203">
        <f t="shared" si="23"/>
        <v>0</v>
      </c>
      <c r="AB27" s="233">
        <f t="shared" si="6"/>
        <v>0</v>
      </c>
      <c r="AC27" s="204">
        <f t="shared" si="24"/>
        <v>0</v>
      </c>
      <c r="AD27" s="235">
        <f t="shared" si="7"/>
        <v>0</v>
      </c>
      <c r="AE27" s="232">
        <f t="shared" si="25"/>
        <v>0</v>
      </c>
      <c r="AF27" s="202">
        <f t="shared" si="26"/>
        <v>0</v>
      </c>
      <c r="AG27" s="50">
        <f t="shared" si="27"/>
        <v>0</v>
      </c>
      <c r="AH27" s="234">
        <f t="shared" si="8"/>
        <v>0</v>
      </c>
      <c r="AI27" s="208">
        <f t="shared" si="9"/>
        <v>0</v>
      </c>
      <c r="AJ27" s="235">
        <f t="shared" si="10"/>
        <v>0</v>
      </c>
      <c r="AK27" s="232">
        <f t="shared" si="28"/>
        <v>0</v>
      </c>
      <c r="AL27" s="202">
        <f t="shared" si="29"/>
        <v>0</v>
      </c>
      <c r="AM27" s="203">
        <f t="shared" si="30"/>
        <v>0</v>
      </c>
      <c r="AN27" s="233">
        <f t="shared" si="11"/>
        <v>0</v>
      </c>
      <c r="AO27" s="204">
        <f t="shared" si="31"/>
        <v>0</v>
      </c>
      <c r="AP27" s="206">
        <f t="shared" si="32"/>
        <v>0</v>
      </c>
      <c r="AQ27" s="355"/>
      <c r="AR27" s="77"/>
      <c r="AS27" s="77"/>
      <c r="AT27" s="77"/>
      <c r="AU27" s="77"/>
      <c r="AV27" s="77"/>
      <c r="AW27" s="77"/>
      <c r="AX27" s="77"/>
      <c r="AY27" s="77"/>
      <c r="AZ27" s="17"/>
      <c r="BA27" s="17"/>
      <c r="BB27" s="17"/>
    </row>
    <row r="28" spans="1:54" ht="14.5" x14ac:dyDescent="0.35">
      <c r="A28" s="819"/>
      <c r="B28" s="222"/>
      <c r="C28" s="305"/>
      <c r="D28" s="220"/>
      <c r="E28" s="221"/>
      <c r="F28" s="231"/>
      <c r="G28" s="232"/>
      <c r="H28" s="346">
        <f t="shared" si="12"/>
        <v>0</v>
      </c>
      <c r="I28" s="347">
        <f t="shared" si="33"/>
        <v>0</v>
      </c>
      <c r="J28" s="347">
        <f t="shared" si="0"/>
        <v>0</v>
      </c>
      <c r="K28" s="229">
        <f t="shared" si="13"/>
        <v>0</v>
      </c>
      <c r="L28" s="235">
        <f t="shared" si="1"/>
        <v>0</v>
      </c>
      <c r="M28" s="232">
        <f t="shared" si="34"/>
        <v>0</v>
      </c>
      <c r="N28" s="346">
        <f t="shared" si="14"/>
        <v>0</v>
      </c>
      <c r="O28" s="347">
        <f t="shared" si="15"/>
        <v>0</v>
      </c>
      <c r="P28" s="347">
        <f t="shared" si="2"/>
        <v>0</v>
      </c>
      <c r="Q28" s="229">
        <f t="shared" si="16"/>
        <v>0</v>
      </c>
      <c r="R28" s="235">
        <f t="shared" si="3"/>
        <v>0</v>
      </c>
      <c r="S28" s="232">
        <f t="shared" si="17"/>
        <v>0</v>
      </c>
      <c r="T28" s="202">
        <f t="shared" si="18"/>
        <v>0</v>
      </c>
      <c r="U28" s="203">
        <f t="shared" si="19"/>
        <v>0</v>
      </c>
      <c r="V28" s="233">
        <f t="shared" si="4"/>
        <v>0</v>
      </c>
      <c r="W28" s="204">
        <f t="shared" si="20"/>
        <v>0</v>
      </c>
      <c r="X28" s="235">
        <f t="shared" si="5"/>
        <v>0</v>
      </c>
      <c r="Y28" s="232">
        <f t="shared" si="21"/>
        <v>0</v>
      </c>
      <c r="Z28" s="202">
        <f t="shared" si="22"/>
        <v>0</v>
      </c>
      <c r="AA28" s="203">
        <f t="shared" si="23"/>
        <v>0</v>
      </c>
      <c r="AB28" s="233">
        <f t="shared" si="6"/>
        <v>0</v>
      </c>
      <c r="AC28" s="204">
        <f t="shared" si="24"/>
        <v>0</v>
      </c>
      <c r="AD28" s="235">
        <f t="shared" si="7"/>
        <v>0</v>
      </c>
      <c r="AE28" s="232">
        <f t="shared" si="25"/>
        <v>0</v>
      </c>
      <c r="AF28" s="202">
        <f t="shared" si="26"/>
        <v>0</v>
      </c>
      <c r="AG28" s="50">
        <f t="shared" si="27"/>
        <v>0</v>
      </c>
      <c r="AH28" s="234">
        <f t="shared" si="8"/>
        <v>0</v>
      </c>
      <c r="AI28" s="208">
        <f t="shared" si="9"/>
        <v>0</v>
      </c>
      <c r="AJ28" s="235">
        <f t="shared" si="10"/>
        <v>0</v>
      </c>
      <c r="AK28" s="232">
        <f t="shared" si="28"/>
        <v>0</v>
      </c>
      <c r="AL28" s="202">
        <f t="shared" si="29"/>
        <v>0</v>
      </c>
      <c r="AM28" s="203">
        <f t="shared" si="30"/>
        <v>0</v>
      </c>
      <c r="AN28" s="233">
        <f t="shared" si="11"/>
        <v>0</v>
      </c>
      <c r="AO28" s="204">
        <f t="shared" si="31"/>
        <v>0</v>
      </c>
      <c r="AP28" s="206">
        <f t="shared" si="32"/>
        <v>0</v>
      </c>
      <c r="AQ28" s="355"/>
      <c r="AR28" s="77"/>
      <c r="AS28" s="77"/>
      <c r="AT28" s="77"/>
      <c r="AU28" s="77"/>
      <c r="AV28" s="77"/>
      <c r="AW28" s="77"/>
      <c r="AX28" s="77"/>
      <c r="AY28" s="77"/>
      <c r="AZ28" s="17"/>
      <c r="BA28" s="17"/>
      <c r="BB28" s="17"/>
    </row>
    <row r="29" spans="1:54" ht="14.5" x14ac:dyDescent="0.35">
      <c r="A29" s="819"/>
      <c r="B29" s="222"/>
      <c r="C29" s="305"/>
      <c r="D29" s="220"/>
      <c r="E29" s="221"/>
      <c r="F29" s="231"/>
      <c r="G29" s="232"/>
      <c r="H29" s="346">
        <f t="shared" si="12"/>
        <v>0</v>
      </c>
      <c r="I29" s="347">
        <f t="shared" si="33"/>
        <v>0</v>
      </c>
      <c r="J29" s="347">
        <f t="shared" si="0"/>
        <v>0</v>
      </c>
      <c r="K29" s="229">
        <f t="shared" si="13"/>
        <v>0</v>
      </c>
      <c r="L29" s="235">
        <f t="shared" si="1"/>
        <v>0</v>
      </c>
      <c r="M29" s="232">
        <f t="shared" si="34"/>
        <v>0</v>
      </c>
      <c r="N29" s="346">
        <f t="shared" si="14"/>
        <v>0</v>
      </c>
      <c r="O29" s="347">
        <f t="shared" si="15"/>
        <v>0</v>
      </c>
      <c r="P29" s="347">
        <f t="shared" si="2"/>
        <v>0</v>
      </c>
      <c r="Q29" s="229">
        <f t="shared" si="16"/>
        <v>0</v>
      </c>
      <c r="R29" s="235">
        <f t="shared" si="3"/>
        <v>0</v>
      </c>
      <c r="S29" s="232">
        <f t="shared" si="17"/>
        <v>0</v>
      </c>
      <c r="T29" s="202">
        <f t="shared" si="18"/>
        <v>0</v>
      </c>
      <c r="U29" s="203">
        <f t="shared" si="19"/>
        <v>0</v>
      </c>
      <c r="V29" s="233">
        <f t="shared" si="4"/>
        <v>0</v>
      </c>
      <c r="W29" s="204">
        <f t="shared" si="20"/>
        <v>0</v>
      </c>
      <c r="X29" s="235">
        <f t="shared" si="5"/>
        <v>0</v>
      </c>
      <c r="Y29" s="232">
        <f t="shared" si="21"/>
        <v>0</v>
      </c>
      <c r="Z29" s="202">
        <f t="shared" si="22"/>
        <v>0</v>
      </c>
      <c r="AA29" s="203">
        <f t="shared" si="23"/>
        <v>0</v>
      </c>
      <c r="AB29" s="233">
        <f t="shared" si="6"/>
        <v>0</v>
      </c>
      <c r="AC29" s="204">
        <f t="shared" si="24"/>
        <v>0</v>
      </c>
      <c r="AD29" s="235">
        <f t="shared" si="7"/>
        <v>0</v>
      </c>
      <c r="AE29" s="232">
        <f t="shared" si="25"/>
        <v>0</v>
      </c>
      <c r="AF29" s="202">
        <f t="shared" si="26"/>
        <v>0</v>
      </c>
      <c r="AG29" s="50">
        <f t="shared" si="27"/>
        <v>0</v>
      </c>
      <c r="AH29" s="234">
        <f t="shared" si="8"/>
        <v>0</v>
      </c>
      <c r="AI29" s="208">
        <f t="shared" si="9"/>
        <v>0</v>
      </c>
      <c r="AJ29" s="235">
        <f t="shared" si="10"/>
        <v>0</v>
      </c>
      <c r="AK29" s="232">
        <f t="shared" si="28"/>
        <v>0</v>
      </c>
      <c r="AL29" s="202">
        <f t="shared" si="29"/>
        <v>0</v>
      </c>
      <c r="AM29" s="203">
        <f t="shared" si="30"/>
        <v>0</v>
      </c>
      <c r="AN29" s="233">
        <f t="shared" si="11"/>
        <v>0</v>
      </c>
      <c r="AO29" s="204">
        <f t="shared" si="31"/>
        <v>0</v>
      </c>
      <c r="AP29" s="206">
        <f t="shared" si="32"/>
        <v>0</v>
      </c>
      <c r="AQ29" s="355"/>
      <c r="AR29" s="77"/>
      <c r="AS29" s="77"/>
      <c r="AT29" s="77"/>
      <c r="AU29" s="77"/>
      <c r="AV29" s="77"/>
      <c r="AW29" s="77"/>
      <c r="AX29" s="77"/>
      <c r="AY29" s="77"/>
      <c r="AZ29" s="17"/>
      <c r="BA29" s="17"/>
      <c r="BB29" s="17"/>
    </row>
    <row r="30" spans="1:54" ht="14.5" x14ac:dyDescent="0.35">
      <c r="A30" s="819"/>
      <c r="B30" s="222"/>
      <c r="C30" s="305"/>
      <c r="D30" s="220"/>
      <c r="E30" s="221"/>
      <c r="F30" s="231"/>
      <c r="G30" s="232"/>
      <c r="H30" s="346">
        <f t="shared" si="12"/>
        <v>0</v>
      </c>
      <c r="I30" s="347">
        <f t="shared" si="33"/>
        <v>0</v>
      </c>
      <c r="J30" s="347">
        <f t="shared" si="0"/>
        <v>0</v>
      </c>
      <c r="K30" s="229">
        <f t="shared" si="13"/>
        <v>0</v>
      </c>
      <c r="L30" s="235">
        <f t="shared" si="1"/>
        <v>0</v>
      </c>
      <c r="M30" s="232">
        <f t="shared" si="34"/>
        <v>0</v>
      </c>
      <c r="N30" s="346">
        <f t="shared" si="14"/>
        <v>0</v>
      </c>
      <c r="O30" s="347">
        <f t="shared" si="15"/>
        <v>0</v>
      </c>
      <c r="P30" s="347">
        <f t="shared" si="2"/>
        <v>0</v>
      </c>
      <c r="Q30" s="229">
        <f t="shared" si="16"/>
        <v>0</v>
      </c>
      <c r="R30" s="235">
        <f t="shared" si="3"/>
        <v>0</v>
      </c>
      <c r="S30" s="232">
        <f t="shared" si="17"/>
        <v>0</v>
      </c>
      <c r="T30" s="202">
        <f t="shared" si="18"/>
        <v>0</v>
      </c>
      <c r="U30" s="203">
        <f t="shared" si="19"/>
        <v>0</v>
      </c>
      <c r="V30" s="233">
        <f t="shared" si="4"/>
        <v>0</v>
      </c>
      <c r="W30" s="204">
        <f t="shared" si="20"/>
        <v>0</v>
      </c>
      <c r="X30" s="235">
        <f t="shared" si="5"/>
        <v>0</v>
      </c>
      <c r="Y30" s="232">
        <f t="shared" si="21"/>
        <v>0</v>
      </c>
      <c r="Z30" s="202">
        <f t="shared" si="22"/>
        <v>0</v>
      </c>
      <c r="AA30" s="203">
        <f t="shared" si="23"/>
        <v>0</v>
      </c>
      <c r="AB30" s="233">
        <f t="shared" si="6"/>
        <v>0</v>
      </c>
      <c r="AC30" s="204">
        <f t="shared" si="24"/>
        <v>0</v>
      </c>
      <c r="AD30" s="235">
        <f t="shared" si="7"/>
        <v>0</v>
      </c>
      <c r="AE30" s="232">
        <f t="shared" si="25"/>
        <v>0</v>
      </c>
      <c r="AF30" s="202">
        <f t="shared" si="26"/>
        <v>0</v>
      </c>
      <c r="AG30" s="50">
        <f t="shared" si="27"/>
        <v>0</v>
      </c>
      <c r="AH30" s="234">
        <f t="shared" si="8"/>
        <v>0</v>
      </c>
      <c r="AI30" s="208">
        <f t="shared" si="9"/>
        <v>0</v>
      </c>
      <c r="AJ30" s="235">
        <f t="shared" si="10"/>
        <v>0</v>
      </c>
      <c r="AK30" s="232">
        <f t="shared" si="28"/>
        <v>0</v>
      </c>
      <c r="AL30" s="202">
        <f t="shared" si="29"/>
        <v>0</v>
      </c>
      <c r="AM30" s="203">
        <f t="shared" si="30"/>
        <v>0</v>
      </c>
      <c r="AN30" s="233">
        <f t="shared" si="11"/>
        <v>0</v>
      </c>
      <c r="AO30" s="204">
        <f t="shared" si="31"/>
        <v>0</v>
      </c>
      <c r="AP30" s="206">
        <f t="shared" si="32"/>
        <v>0</v>
      </c>
      <c r="AQ30" s="355"/>
      <c r="AR30" s="77"/>
      <c r="AS30" s="77"/>
      <c r="AT30" s="77"/>
      <c r="AU30" s="77"/>
      <c r="AV30" s="77"/>
      <c r="AW30" s="77"/>
      <c r="AX30" s="77"/>
      <c r="AY30" s="77"/>
      <c r="AZ30" s="17"/>
      <c r="BA30" s="17"/>
      <c r="BB30" s="17"/>
    </row>
    <row r="31" spans="1:54" ht="14.5" x14ac:dyDescent="0.35">
      <c r="A31" s="819"/>
      <c r="B31" s="222"/>
      <c r="C31" s="305"/>
      <c r="D31" s="220"/>
      <c r="E31" s="221"/>
      <c r="F31" s="231"/>
      <c r="G31" s="232"/>
      <c r="H31" s="346">
        <f t="shared" si="12"/>
        <v>0</v>
      </c>
      <c r="I31" s="347">
        <f t="shared" si="33"/>
        <v>0</v>
      </c>
      <c r="J31" s="347">
        <f t="shared" si="0"/>
        <v>0</v>
      </c>
      <c r="K31" s="229">
        <f t="shared" si="13"/>
        <v>0</v>
      </c>
      <c r="L31" s="235">
        <f t="shared" si="1"/>
        <v>0</v>
      </c>
      <c r="M31" s="232">
        <f t="shared" si="34"/>
        <v>0</v>
      </c>
      <c r="N31" s="346">
        <f t="shared" si="14"/>
        <v>0</v>
      </c>
      <c r="O31" s="347">
        <f t="shared" si="15"/>
        <v>0</v>
      </c>
      <c r="P31" s="347">
        <f t="shared" si="2"/>
        <v>0</v>
      </c>
      <c r="Q31" s="229">
        <f t="shared" si="16"/>
        <v>0</v>
      </c>
      <c r="R31" s="235">
        <f t="shared" si="3"/>
        <v>0</v>
      </c>
      <c r="S31" s="232">
        <f t="shared" si="17"/>
        <v>0</v>
      </c>
      <c r="T31" s="202">
        <f t="shared" si="18"/>
        <v>0</v>
      </c>
      <c r="U31" s="203">
        <f t="shared" si="19"/>
        <v>0</v>
      </c>
      <c r="V31" s="233">
        <f t="shared" si="4"/>
        <v>0</v>
      </c>
      <c r="W31" s="204">
        <f t="shared" si="20"/>
        <v>0</v>
      </c>
      <c r="X31" s="235">
        <f t="shared" si="5"/>
        <v>0</v>
      </c>
      <c r="Y31" s="232">
        <f t="shared" si="21"/>
        <v>0</v>
      </c>
      <c r="Z31" s="202">
        <f t="shared" si="22"/>
        <v>0</v>
      </c>
      <c r="AA31" s="203">
        <f t="shared" si="23"/>
        <v>0</v>
      </c>
      <c r="AB31" s="233">
        <f t="shared" si="6"/>
        <v>0</v>
      </c>
      <c r="AC31" s="204">
        <f t="shared" si="24"/>
        <v>0</v>
      </c>
      <c r="AD31" s="235">
        <f t="shared" si="7"/>
        <v>0</v>
      </c>
      <c r="AE31" s="232">
        <f t="shared" si="25"/>
        <v>0</v>
      </c>
      <c r="AF31" s="202">
        <f t="shared" si="26"/>
        <v>0</v>
      </c>
      <c r="AG31" s="50">
        <f t="shared" si="27"/>
        <v>0</v>
      </c>
      <c r="AH31" s="234">
        <f t="shared" si="8"/>
        <v>0</v>
      </c>
      <c r="AI31" s="208">
        <f t="shared" si="9"/>
        <v>0</v>
      </c>
      <c r="AJ31" s="235">
        <f t="shared" si="10"/>
        <v>0</v>
      </c>
      <c r="AK31" s="232">
        <f t="shared" si="28"/>
        <v>0</v>
      </c>
      <c r="AL31" s="202">
        <f t="shared" si="29"/>
        <v>0</v>
      </c>
      <c r="AM31" s="203">
        <f t="shared" si="30"/>
        <v>0</v>
      </c>
      <c r="AN31" s="233">
        <f t="shared" si="11"/>
        <v>0</v>
      </c>
      <c r="AO31" s="204">
        <f t="shared" si="31"/>
        <v>0</v>
      </c>
      <c r="AP31" s="206">
        <f t="shared" si="32"/>
        <v>0</v>
      </c>
      <c r="AQ31" s="355"/>
      <c r="AR31" s="77"/>
      <c r="AS31" s="77"/>
      <c r="AT31" s="77"/>
      <c r="AU31" s="77"/>
      <c r="AV31" s="77"/>
      <c r="AW31" s="77"/>
      <c r="AX31" s="77"/>
      <c r="AY31" s="77"/>
      <c r="AZ31" s="17"/>
      <c r="BA31" s="17"/>
      <c r="BB31" s="17"/>
    </row>
    <row r="32" spans="1:54" ht="14.5" x14ac:dyDescent="0.35">
      <c r="A32" s="819"/>
      <c r="B32" s="222"/>
      <c r="C32" s="305"/>
      <c r="D32" s="220"/>
      <c r="E32" s="221"/>
      <c r="F32" s="231"/>
      <c r="G32" s="232"/>
      <c r="H32" s="346">
        <f t="shared" si="12"/>
        <v>0</v>
      </c>
      <c r="I32" s="347">
        <f t="shared" si="33"/>
        <v>0</v>
      </c>
      <c r="J32" s="347">
        <f t="shared" si="0"/>
        <v>0</v>
      </c>
      <c r="K32" s="229">
        <f t="shared" si="13"/>
        <v>0</v>
      </c>
      <c r="L32" s="235">
        <f t="shared" si="1"/>
        <v>0</v>
      </c>
      <c r="M32" s="232">
        <f t="shared" si="34"/>
        <v>0</v>
      </c>
      <c r="N32" s="346">
        <f t="shared" si="14"/>
        <v>0</v>
      </c>
      <c r="O32" s="347">
        <f t="shared" si="15"/>
        <v>0</v>
      </c>
      <c r="P32" s="347">
        <f t="shared" si="2"/>
        <v>0</v>
      </c>
      <c r="Q32" s="229">
        <f t="shared" si="16"/>
        <v>0</v>
      </c>
      <c r="R32" s="235">
        <f t="shared" si="3"/>
        <v>0</v>
      </c>
      <c r="S32" s="232">
        <f t="shared" si="17"/>
        <v>0</v>
      </c>
      <c r="T32" s="202">
        <f t="shared" si="18"/>
        <v>0</v>
      </c>
      <c r="U32" s="203">
        <f t="shared" si="19"/>
        <v>0</v>
      </c>
      <c r="V32" s="233">
        <f t="shared" si="4"/>
        <v>0</v>
      </c>
      <c r="W32" s="204">
        <f t="shared" si="20"/>
        <v>0</v>
      </c>
      <c r="X32" s="235">
        <f t="shared" si="5"/>
        <v>0</v>
      </c>
      <c r="Y32" s="232">
        <f t="shared" si="21"/>
        <v>0</v>
      </c>
      <c r="Z32" s="202">
        <f t="shared" si="22"/>
        <v>0</v>
      </c>
      <c r="AA32" s="203">
        <f t="shared" si="23"/>
        <v>0</v>
      </c>
      <c r="AB32" s="233">
        <f t="shared" si="6"/>
        <v>0</v>
      </c>
      <c r="AC32" s="204">
        <f t="shared" si="24"/>
        <v>0</v>
      </c>
      <c r="AD32" s="235">
        <f t="shared" si="7"/>
        <v>0</v>
      </c>
      <c r="AE32" s="232">
        <f t="shared" si="25"/>
        <v>0</v>
      </c>
      <c r="AF32" s="202">
        <f t="shared" si="26"/>
        <v>0</v>
      </c>
      <c r="AG32" s="50">
        <f t="shared" si="27"/>
        <v>0</v>
      </c>
      <c r="AH32" s="234">
        <f t="shared" si="8"/>
        <v>0</v>
      </c>
      <c r="AI32" s="208">
        <f t="shared" si="9"/>
        <v>0</v>
      </c>
      <c r="AJ32" s="235">
        <f t="shared" si="10"/>
        <v>0</v>
      </c>
      <c r="AK32" s="232">
        <f t="shared" si="28"/>
        <v>0</v>
      </c>
      <c r="AL32" s="202">
        <f t="shared" si="29"/>
        <v>0</v>
      </c>
      <c r="AM32" s="203">
        <f t="shared" si="30"/>
        <v>0</v>
      </c>
      <c r="AN32" s="233">
        <f t="shared" si="11"/>
        <v>0</v>
      </c>
      <c r="AO32" s="204">
        <f t="shared" si="31"/>
        <v>0</v>
      </c>
      <c r="AP32" s="206">
        <f t="shared" si="32"/>
        <v>0</v>
      </c>
      <c r="AQ32" s="355"/>
      <c r="AR32" s="77"/>
      <c r="AS32" s="77"/>
      <c r="AT32" s="77"/>
      <c r="AU32" s="77"/>
      <c r="AV32" s="77"/>
      <c r="AW32" s="77"/>
      <c r="AX32" s="77"/>
      <c r="AY32" s="77"/>
      <c r="AZ32" s="17"/>
      <c r="BA32" s="17"/>
      <c r="BB32" s="17"/>
    </row>
    <row r="33" spans="1:54" ht="14.5" x14ac:dyDescent="0.35">
      <c r="A33" s="819"/>
      <c r="B33" s="222"/>
      <c r="C33" s="305"/>
      <c r="D33" s="220"/>
      <c r="E33" s="221"/>
      <c r="F33" s="231"/>
      <c r="G33" s="232"/>
      <c r="H33" s="346">
        <f t="shared" si="12"/>
        <v>0</v>
      </c>
      <c r="I33" s="347">
        <f t="shared" si="33"/>
        <v>0</v>
      </c>
      <c r="J33" s="347">
        <f t="shared" si="0"/>
        <v>0</v>
      </c>
      <c r="K33" s="229">
        <f t="shared" si="13"/>
        <v>0</v>
      </c>
      <c r="L33" s="235">
        <f t="shared" si="1"/>
        <v>0</v>
      </c>
      <c r="M33" s="232">
        <f t="shared" si="34"/>
        <v>0</v>
      </c>
      <c r="N33" s="346">
        <f t="shared" si="14"/>
        <v>0</v>
      </c>
      <c r="O33" s="347">
        <f t="shared" si="15"/>
        <v>0</v>
      </c>
      <c r="P33" s="347">
        <f t="shared" si="2"/>
        <v>0</v>
      </c>
      <c r="Q33" s="229">
        <f t="shared" si="16"/>
        <v>0</v>
      </c>
      <c r="R33" s="235">
        <f t="shared" si="3"/>
        <v>0</v>
      </c>
      <c r="S33" s="232">
        <f t="shared" si="17"/>
        <v>0</v>
      </c>
      <c r="T33" s="202">
        <f t="shared" si="18"/>
        <v>0</v>
      </c>
      <c r="U33" s="203">
        <f t="shared" si="19"/>
        <v>0</v>
      </c>
      <c r="V33" s="233">
        <f t="shared" si="4"/>
        <v>0</v>
      </c>
      <c r="W33" s="204">
        <f t="shared" si="20"/>
        <v>0</v>
      </c>
      <c r="X33" s="235">
        <f t="shared" si="5"/>
        <v>0</v>
      </c>
      <c r="Y33" s="232">
        <f t="shared" si="21"/>
        <v>0</v>
      </c>
      <c r="Z33" s="202">
        <f t="shared" si="22"/>
        <v>0</v>
      </c>
      <c r="AA33" s="203">
        <f t="shared" si="23"/>
        <v>0</v>
      </c>
      <c r="AB33" s="233">
        <f t="shared" si="6"/>
        <v>0</v>
      </c>
      <c r="AC33" s="204">
        <f t="shared" si="24"/>
        <v>0</v>
      </c>
      <c r="AD33" s="235">
        <f t="shared" si="7"/>
        <v>0</v>
      </c>
      <c r="AE33" s="232">
        <f t="shared" si="25"/>
        <v>0</v>
      </c>
      <c r="AF33" s="202">
        <f t="shared" si="26"/>
        <v>0</v>
      </c>
      <c r="AG33" s="50">
        <f t="shared" si="27"/>
        <v>0</v>
      </c>
      <c r="AH33" s="234">
        <f t="shared" si="8"/>
        <v>0</v>
      </c>
      <c r="AI33" s="208">
        <f t="shared" si="9"/>
        <v>0</v>
      </c>
      <c r="AJ33" s="235">
        <f t="shared" si="10"/>
        <v>0</v>
      </c>
      <c r="AK33" s="232">
        <f t="shared" si="28"/>
        <v>0</v>
      </c>
      <c r="AL33" s="202">
        <f t="shared" si="29"/>
        <v>0</v>
      </c>
      <c r="AM33" s="203">
        <f t="shared" si="30"/>
        <v>0</v>
      </c>
      <c r="AN33" s="233">
        <f t="shared" si="11"/>
        <v>0</v>
      </c>
      <c r="AO33" s="204">
        <f t="shared" si="31"/>
        <v>0</v>
      </c>
      <c r="AP33" s="206">
        <f t="shared" si="32"/>
        <v>0</v>
      </c>
      <c r="AQ33" s="355"/>
      <c r="AR33" s="77"/>
      <c r="AS33" s="77"/>
      <c r="AT33" s="77"/>
      <c r="AU33" s="77"/>
      <c r="AV33" s="77"/>
      <c r="AW33" s="77"/>
      <c r="AX33" s="77"/>
      <c r="AY33" s="77"/>
      <c r="AZ33" s="17"/>
      <c r="BA33" s="17"/>
      <c r="BB33" s="17"/>
    </row>
    <row r="34" spans="1:54" ht="14.5" x14ac:dyDescent="0.35">
      <c r="A34" s="819"/>
      <c r="B34" s="219"/>
      <c r="C34" s="304"/>
      <c r="D34" s="255"/>
      <c r="E34" s="221"/>
      <c r="F34" s="231"/>
      <c r="G34" s="232"/>
      <c r="H34" s="346">
        <f t="shared" si="12"/>
        <v>0</v>
      </c>
      <c r="I34" s="347">
        <f t="shared" si="33"/>
        <v>0</v>
      </c>
      <c r="J34" s="347">
        <f t="shared" si="0"/>
        <v>0</v>
      </c>
      <c r="K34" s="229">
        <f t="shared" si="13"/>
        <v>0</v>
      </c>
      <c r="L34" s="235">
        <f t="shared" si="1"/>
        <v>0</v>
      </c>
      <c r="M34" s="232">
        <f t="shared" si="34"/>
        <v>0</v>
      </c>
      <c r="N34" s="346">
        <f t="shared" si="14"/>
        <v>0</v>
      </c>
      <c r="O34" s="347">
        <f t="shared" si="15"/>
        <v>0</v>
      </c>
      <c r="P34" s="347">
        <f t="shared" si="2"/>
        <v>0</v>
      </c>
      <c r="Q34" s="229">
        <f t="shared" si="16"/>
        <v>0</v>
      </c>
      <c r="R34" s="235">
        <f t="shared" si="3"/>
        <v>0</v>
      </c>
      <c r="S34" s="232">
        <f t="shared" si="17"/>
        <v>0</v>
      </c>
      <c r="T34" s="202">
        <f t="shared" si="18"/>
        <v>0</v>
      </c>
      <c r="U34" s="203">
        <f t="shared" si="19"/>
        <v>0</v>
      </c>
      <c r="V34" s="233">
        <f t="shared" si="4"/>
        <v>0</v>
      </c>
      <c r="W34" s="204">
        <f t="shared" si="20"/>
        <v>0</v>
      </c>
      <c r="X34" s="235">
        <f t="shared" si="5"/>
        <v>0</v>
      </c>
      <c r="Y34" s="232">
        <f t="shared" si="21"/>
        <v>0</v>
      </c>
      <c r="Z34" s="202">
        <f t="shared" si="22"/>
        <v>0</v>
      </c>
      <c r="AA34" s="203">
        <f t="shared" si="23"/>
        <v>0</v>
      </c>
      <c r="AB34" s="233">
        <f t="shared" si="6"/>
        <v>0</v>
      </c>
      <c r="AC34" s="204">
        <f t="shared" si="24"/>
        <v>0</v>
      </c>
      <c r="AD34" s="235">
        <f t="shared" si="7"/>
        <v>0</v>
      </c>
      <c r="AE34" s="232">
        <f t="shared" si="25"/>
        <v>0</v>
      </c>
      <c r="AF34" s="202">
        <f t="shared" si="26"/>
        <v>0</v>
      </c>
      <c r="AG34" s="50">
        <f t="shared" si="27"/>
        <v>0</v>
      </c>
      <c r="AH34" s="234">
        <f t="shared" si="8"/>
        <v>0</v>
      </c>
      <c r="AI34" s="208">
        <f t="shared" si="9"/>
        <v>0</v>
      </c>
      <c r="AJ34" s="235">
        <f t="shared" si="10"/>
        <v>0</v>
      </c>
      <c r="AK34" s="232">
        <f t="shared" si="28"/>
        <v>0</v>
      </c>
      <c r="AL34" s="202">
        <f t="shared" si="29"/>
        <v>0</v>
      </c>
      <c r="AM34" s="203">
        <f t="shared" si="30"/>
        <v>0</v>
      </c>
      <c r="AN34" s="233">
        <f t="shared" si="11"/>
        <v>0</v>
      </c>
      <c r="AO34" s="204">
        <f t="shared" si="31"/>
        <v>0</v>
      </c>
      <c r="AP34" s="206">
        <f t="shared" si="32"/>
        <v>0</v>
      </c>
      <c r="AQ34" s="355"/>
      <c r="AR34" s="77"/>
      <c r="AS34" s="77"/>
      <c r="AT34" s="77"/>
      <c r="AU34" s="77"/>
      <c r="AV34" s="77"/>
      <c r="AW34" s="77"/>
      <c r="AX34" s="77"/>
      <c r="AY34" s="77"/>
      <c r="AZ34" s="17"/>
      <c r="BA34" s="17"/>
      <c r="BB34" s="17"/>
    </row>
    <row r="35" spans="1:54" ht="14.5" x14ac:dyDescent="0.35">
      <c r="A35" s="819"/>
      <c r="B35" s="219"/>
      <c r="C35" s="304"/>
      <c r="D35" s="255"/>
      <c r="E35" s="221"/>
      <c r="F35" s="231"/>
      <c r="G35" s="232"/>
      <c r="H35" s="346">
        <f t="shared" si="12"/>
        <v>0</v>
      </c>
      <c r="I35" s="347">
        <f t="shared" si="33"/>
        <v>0</v>
      </c>
      <c r="J35" s="347">
        <f t="shared" si="0"/>
        <v>0</v>
      </c>
      <c r="K35" s="229">
        <f t="shared" si="13"/>
        <v>0</v>
      </c>
      <c r="L35" s="235">
        <f t="shared" si="1"/>
        <v>0</v>
      </c>
      <c r="M35" s="232">
        <f t="shared" si="34"/>
        <v>0</v>
      </c>
      <c r="N35" s="346">
        <f t="shared" si="14"/>
        <v>0</v>
      </c>
      <c r="O35" s="347">
        <f t="shared" si="15"/>
        <v>0</v>
      </c>
      <c r="P35" s="347">
        <f t="shared" si="2"/>
        <v>0</v>
      </c>
      <c r="Q35" s="229">
        <f t="shared" si="16"/>
        <v>0</v>
      </c>
      <c r="R35" s="235">
        <f t="shared" si="3"/>
        <v>0</v>
      </c>
      <c r="S35" s="232">
        <f t="shared" si="17"/>
        <v>0</v>
      </c>
      <c r="T35" s="202">
        <f t="shared" si="18"/>
        <v>0</v>
      </c>
      <c r="U35" s="203">
        <f t="shared" si="19"/>
        <v>0</v>
      </c>
      <c r="V35" s="233">
        <f t="shared" si="4"/>
        <v>0</v>
      </c>
      <c r="W35" s="204">
        <f t="shared" si="20"/>
        <v>0</v>
      </c>
      <c r="X35" s="235">
        <f t="shared" si="5"/>
        <v>0</v>
      </c>
      <c r="Y35" s="232">
        <f t="shared" si="21"/>
        <v>0</v>
      </c>
      <c r="Z35" s="202">
        <f t="shared" si="22"/>
        <v>0</v>
      </c>
      <c r="AA35" s="203">
        <f t="shared" si="23"/>
        <v>0</v>
      </c>
      <c r="AB35" s="233">
        <f t="shared" si="6"/>
        <v>0</v>
      </c>
      <c r="AC35" s="204">
        <f t="shared" si="24"/>
        <v>0</v>
      </c>
      <c r="AD35" s="235">
        <f t="shared" si="7"/>
        <v>0</v>
      </c>
      <c r="AE35" s="232">
        <f t="shared" si="25"/>
        <v>0</v>
      </c>
      <c r="AF35" s="202">
        <f t="shared" si="26"/>
        <v>0</v>
      </c>
      <c r="AG35" s="50">
        <f t="shared" si="27"/>
        <v>0</v>
      </c>
      <c r="AH35" s="234">
        <f t="shared" si="8"/>
        <v>0</v>
      </c>
      <c r="AI35" s="208">
        <f t="shared" si="9"/>
        <v>0</v>
      </c>
      <c r="AJ35" s="235">
        <f t="shared" si="10"/>
        <v>0</v>
      </c>
      <c r="AK35" s="232">
        <f t="shared" si="28"/>
        <v>0</v>
      </c>
      <c r="AL35" s="202">
        <f t="shared" si="29"/>
        <v>0</v>
      </c>
      <c r="AM35" s="203">
        <f t="shared" si="30"/>
        <v>0</v>
      </c>
      <c r="AN35" s="233">
        <f t="shared" si="11"/>
        <v>0</v>
      </c>
      <c r="AO35" s="204">
        <f t="shared" si="31"/>
        <v>0</v>
      </c>
      <c r="AP35" s="206">
        <f t="shared" si="32"/>
        <v>0</v>
      </c>
      <c r="AQ35" s="355"/>
      <c r="AR35" s="77"/>
      <c r="AS35" s="77"/>
      <c r="AT35" s="77"/>
      <c r="AU35" s="77"/>
      <c r="AV35" s="77"/>
      <c r="AW35" s="77"/>
      <c r="AX35" s="77"/>
      <c r="AY35" s="77"/>
      <c r="AZ35" s="17"/>
      <c r="BA35" s="17"/>
      <c r="BB35" s="17"/>
    </row>
    <row r="36" spans="1:54" ht="14.5" x14ac:dyDescent="0.35">
      <c r="A36" s="819"/>
      <c r="B36" s="219"/>
      <c r="C36" s="304"/>
      <c r="D36" s="255"/>
      <c r="E36" s="221"/>
      <c r="F36" s="231"/>
      <c r="G36" s="232"/>
      <c r="H36" s="348">
        <f>G36*12</f>
        <v>0</v>
      </c>
      <c r="I36" s="349">
        <f t="shared" si="33"/>
        <v>0</v>
      </c>
      <c r="J36" s="349">
        <f t="shared" si="0"/>
        <v>0</v>
      </c>
      <c r="K36" s="350">
        <f t="shared" si="13"/>
        <v>0</v>
      </c>
      <c r="L36" s="235">
        <f t="shared" si="1"/>
        <v>0</v>
      </c>
      <c r="M36" s="232">
        <f t="shared" si="34"/>
        <v>0</v>
      </c>
      <c r="N36" s="348">
        <f>M36*12</f>
        <v>0</v>
      </c>
      <c r="O36" s="349">
        <f t="shared" si="15"/>
        <v>0</v>
      </c>
      <c r="P36" s="349">
        <f t="shared" si="2"/>
        <v>0</v>
      </c>
      <c r="Q36" s="350">
        <f t="shared" si="16"/>
        <v>0</v>
      </c>
      <c r="R36" s="235">
        <f t="shared" si="3"/>
        <v>0</v>
      </c>
      <c r="S36" s="232">
        <f t="shared" si="17"/>
        <v>0</v>
      </c>
      <c r="T36" s="205">
        <f>S36*12</f>
        <v>0</v>
      </c>
      <c r="U36" s="9">
        <f t="shared" si="19"/>
        <v>0</v>
      </c>
      <c r="V36" s="234">
        <f t="shared" si="4"/>
        <v>0</v>
      </c>
      <c r="W36" s="208">
        <f t="shared" si="20"/>
        <v>0</v>
      </c>
      <c r="X36" s="235">
        <f t="shared" si="5"/>
        <v>0</v>
      </c>
      <c r="Y36" s="232">
        <f t="shared" si="21"/>
        <v>0</v>
      </c>
      <c r="Z36" s="205">
        <f>Y36*12</f>
        <v>0</v>
      </c>
      <c r="AA36" s="9">
        <f t="shared" si="23"/>
        <v>0</v>
      </c>
      <c r="AB36" s="234">
        <f t="shared" si="6"/>
        <v>0</v>
      </c>
      <c r="AC36" s="208">
        <f t="shared" si="24"/>
        <v>0</v>
      </c>
      <c r="AD36" s="235">
        <f t="shared" si="7"/>
        <v>0</v>
      </c>
      <c r="AE36" s="232">
        <f t="shared" si="25"/>
        <v>0</v>
      </c>
      <c r="AF36" s="205">
        <f>AE36*12</f>
        <v>0</v>
      </c>
      <c r="AG36" s="230">
        <f t="shared" si="27"/>
        <v>0</v>
      </c>
      <c r="AH36" s="234">
        <f t="shared" si="8"/>
        <v>0</v>
      </c>
      <c r="AI36" s="208">
        <f t="shared" si="9"/>
        <v>0</v>
      </c>
      <c r="AJ36" s="235">
        <f t="shared" si="10"/>
        <v>0</v>
      </c>
      <c r="AK36" s="232">
        <f t="shared" si="28"/>
        <v>0</v>
      </c>
      <c r="AL36" s="205">
        <f>AK36*12</f>
        <v>0</v>
      </c>
      <c r="AM36" s="9">
        <f t="shared" si="30"/>
        <v>0</v>
      </c>
      <c r="AN36" s="234">
        <f t="shared" si="11"/>
        <v>0</v>
      </c>
      <c r="AO36" s="208">
        <f t="shared" si="31"/>
        <v>0</v>
      </c>
      <c r="AP36" s="206">
        <f t="shared" si="32"/>
        <v>0</v>
      </c>
      <c r="AQ36" s="355"/>
      <c r="AR36" s="51"/>
      <c r="AS36" s="77"/>
      <c r="AT36" s="77"/>
      <c r="AU36" s="77"/>
      <c r="AV36" s="77"/>
      <c r="AW36" s="77"/>
      <c r="AX36" s="77"/>
      <c r="AY36" s="77"/>
      <c r="AZ36" s="17"/>
      <c r="BA36" s="17"/>
      <c r="BB36" s="17"/>
    </row>
    <row r="37" spans="1:54" ht="14.5" x14ac:dyDescent="0.35">
      <c r="A37" s="819"/>
      <c r="B37" s="219"/>
      <c r="C37" s="304"/>
      <c r="D37" s="255"/>
      <c r="E37" s="221"/>
      <c r="F37" s="231"/>
      <c r="G37" s="232"/>
      <c r="H37" s="348">
        <f t="shared" ref="H37:H42" si="35">G37*12</f>
        <v>0</v>
      </c>
      <c r="I37" s="349">
        <f t="shared" si="33"/>
        <v>0</v>
      </c>
      <c r="J37" s="349">
        <f t="shared" si="0"/>
        <v>0</v>
      </c>
      <c r="K37" s="350">
        <f t="shared" si="13"/>
        <v>0</v>
      </c>
      <c r="L37" s="235">
        <f t="shared" si="1"/>
        <v>0</v>
      </c>
      <c r="M37" s="232">
        <f t="shared" si="34"/>
        <v>0</v>
      </c>
      <c r="N37" s="348">
        <f t="shared" ref="N37:N42" si="36">M37*12</f>
        <v>0</v>
      </c>
      <c r="O37" s="349">
        <f t="shared" si="15"/>
        <v>0</v>
      </c>
      <c r="P37" s="349">
        <f t="shared" si="2"/>
        <v>0</v>
      </c>
      <c r="Q37" s="350">
        <f t="shared" si="16"/>
        <v>0</v>
      </c>
      <c r="R37" s="235">
        <f t="shared" si="3"/>
        <v>0</v>
      </c>
      <c r="S37" s="232">
        <f t="shared" si="17"/>
        <v>0</v>
      </c>
      <c r="T37" s="205">
        <f t="shared" ref="T37:T42" si="37">S37*12</f>
        <v>0</v>
      </c>
      <c r="U37" s="9">
        <f t="shared" si="19"/>
        <v>0</v>
      </c>
      <c r="V37" s="234">
        <f t="shared" si="4"/>
        <v>0</v>
      </c>
      <c r="W37" s="208">
        <f t="shared" si="20"/>
        <v>0</v>
      </c>
      <c r="X37" s="235">
        <f t="shared" si="5"/>
        <v>0</v>
      </c>
      <c r="Y37" s="232">
        <f t="shared" si="21"/>
        <v>0</v>
      </c>
      <c r="Z37" s="205">
        <f t="shared" ref="Z37:Z42" si="38">Y37*12</f>
        <v>0</v>
      </c>
      <c r="AA37" s="9">
        <f t="shared" si="23"/>
        <v>0</v>
      </c>
      <c r="AB37" s="234">
        <f t="shared" si="6"/>
        <v>0</v>
      </c>
      <c r="AC37" s="208">
        <f t="shared" si="24"/>
        <v>0</v>
      </c>
      <c r="AD37" s="235">
        <f t="shared" si="7"/>
        <v>0</v>
      </c>
      <c r="AE37" s="232">
        <f t="shared" si="25"/>
        <v>0</v>
      </c>
      <c r="AF37" s="205">
        <f t="shared" ref="AF37:AF42" si="39">AE37*12</f>
        <v>0</v>
      </c>
      <c r="AG37" s="230">
        <f t="shared" si="27"/>
        <v>0</v>
      </c>
      <c r="AH37" s="234">
        <f t="shared" si="8"/>
        <v>0</v>
      </c>
      <c r="AI37" s="208">
        <f t="shared" si="9"/>
        <v>0</v>
      </c>
      <c r="AJ37" s="235">
        <f t="shared" si="10"/>
        <v>0</v>
      </c>
      <c r="AK37" s="232">
        <f t="shared" si="28"/>
        <v>0</v>
      </c>
      <c r="AL37" s="205">
        <f t="shared" ref="AL37:AL42" si="40">AK37*12</f>
        <v>0</v>
      </c>
      <c r="AM37" s="9">
        <f t="shared" si="30"/>
        <v>0</v>
      </c>
      <c r="AN37" s="234">
        <f t="shared" si="11"/>
        <v>0</v>
      </c>
      <c r="AO37" s="208">
        <f t="shared" si="31"/>
        <v>0</v>
      </c>
      <c r="AP37" s="206">
        <f t="shared" si="32"/>
        <v>0</v>
      </c>
      <c r="AQ37" s="355"/>
      <c r="AR37" s="51"/>
      <c r="AS37" s="77"/>
      <c r="AT37" s="77"/>
      <c r="AU37" s="77"/>
      <c r="AV37" s="77"/>
      <c r="AW37" s="77"/>
      <c r="AX37" s="77"/>
      <c r="AY37" s="77"/>
      <c r="AZ37" s="17"/>
      <c r="BA37" s="17"/>
      <c r="BB37" s="17"/>
    </row>
    <row r="38" spans="1:54" ht="14.5" x14ac:dyDescent="0.35">
      <c r="A38" s="819"/>
      <c r="B38" s="219"/>
      <c r="C38" s="304"/>
      <c r="D38" s="255"/>
      <c r="E38" s="221"/>
      <c r="F38" s="231"/>
      <c r="G38" s="232"/>
      <c r="H38" s="348">
        <f t="shared" si="35"/>
        <v>0</v>
      </c>
      <c r="I38" s="349">
        <f t="shared" si="33"/>
        <v>0</v>
      </c>
      <c r="J38" s="349">
        <f t="shared" si="0"/>
        <v>0</v>
      </c>
      <c r="K38" s="350">
        <f t="shared" si="13"/>
        <v>0</v>
      </c>
      <c r="L38" s="235">
        <f t="shared" si="1"/>
        <v>0</v>
      </c>
      <c r="M38" s="232">
        <f t="shared" si="34"/>
        <v>0</v>
      </c>
      <c r="N38" s="348">
        <f t="shared" si="36"/>
        <v>0</v>
      </c>
      <c r="O38" s="349">
        <f t="shared" si="15"/>
        <v>0</v>
      </c>
      <c r="P38" s="349">
        <f t="shared" si="2"/>
        <v>0</v>
      </c>
      <c r="Q38" s="350">
        <f t="shared" si="16"/>
        <v>0</v>
      </c>
      <c r="R38" s="235">
        <f t="shared" si="3"/>
        <v>0</v>
      </c>
      <c r="S38" s="232">
        <f t="shared" si="17"/>
        <v>0</v>
      </c>
      <c r="T38" s="205">
        <f t="shared" si="37"/>
        <v>0</v>
      </c>
      <c r="U38" s="9">
        <f t="shared" si="19"/>
        <v>0</v>
      </c>
      <c r="V38" s="234">
        <f t="shared" si="4"/>
        <v>0</v>
      </c>
      <c r="W38" s="208">
        <f t="shared" si="20"/>
        <v>0</v>
      </c>
      <c r="X38" s="235">
        <f t="shared" si="5"/>
        <v>0</v>
      </c>
      <c r="Y38" s="232">
        <f t="shared" si="21"/>
        <v>0</v>
      </c>
      <c r="Z38" s="205">
        <f t="shared" si="38"/>
        <v>0</v>
      </c>
      <c r="AA38" s="9">
        <f t="shared" si="23"/>
        <v>0</v>
      </c>
      <c r="AB38" s="234">
        <f t="shared" si="6"/>
        <v>0</v>
      </c>
      <c r="AC38" s="208">
        <f t="shared" si="24"/>
        <v>0</v>
      </c>
      <c r="AD38" s="235">
        <f t="shared" si="7"/>
        <v>0</v>
      </c>
      <c r="AE38" s="232">
        <f t="shared" si="25"/>
        <v>0</v>
      </c>
      <c r="AF38" s="205">
        <f t="shared" si="39"/>
        <v>0</v>
      </c>
      <c r="AG38" s="230">
        <f t="shared" si="27"/>
        <v>0</v>
      </c>
      <c r="AH38" s="234">
        <f t="shared" si="8"/>
        <v>0</v>
      </c>
      <c r="AI38" s="208">
        <f t="shared" si="9"/>
        <v>0</v>
      </c>
      <c r="AJ38" s="235">
        <f t="shared" si="10"/>
        <v>0</v>
      </c>
      <c r="AK38" s="232">
        <f t="shared" si="28"/>
        <v>0</v>
      </c>
      <c r="AL38" s="205">
        <f t="shared" si="40"/>
        <v>0</v>
      </c>
      <c r="AM38" s="9">
        <f t="shared" si="30"/>
        <v>0</v>
      </c>
      <c r="AN38" s="234">
        <f t="shared" si="11"/>
        <v>0</v>
      </c>
      <c r="AO38" s="208">
        <f t="shared" si="31"/>
        <v>0</v>
      </c>
      <c r="AP38" s="206">
        <f t="shared" si="32"/>
        <v>0</v>
      </c>
      <c r="AQ38" s="355"/>
      <c r="AR38" s="51"/>
      <c r="AS38" s="77"/>
      <c r="AT38" s="77"/>
      <c r="AU38" s="77"/>
      <c r="AV38" s="77"/>
      <c r="AW38" s="77"/>
      <c r="AX38" s="77"/>
      <c r="AY38" s="77"/>
      <c r="AZ38" s="17"/>
      <c r="BA38" s="17"/>
      <c r="BB38" s="17"/>
    </row>
    <row r="39" spans="1:54" ht="14.5" x14ac:dyDescent="0.35">
      <c r="A39" s="819"/>
      <c r="B39" s="219"/>
      <c r="C39" s="304"/>
      <c r="D39" s="255"/>
      <c r="E39" s="221"/>
      <c r="F39" s="231"/>
      <c r="G39" s="232"/>
      <c r="H39" s="348">
        <f t="shared" si="35"/>
        <v>0</v>
      </c>
      <c r="I39" s="349">
        <f t="shared" si="33"/>
        <v>0</v>
      </c>
      <c r="J39" s="349">
        <f t="shared" si="0"/>
        <v>0</v>
      </c>
      <c r="K39" s="350">
        <f t="shared" si="13"/>
        <v>0</v>
      </c>
      <c r="L39" s="235">
        <f t="shared" si="1"/>
        <v>0</v>
      </c>
      <c r="M39" s="232">
        <f t="shared" si="34"/>
        <v>0</v>
      </c>
      <c r="N39" s="348">
        <f t="shared" si="36"/>
        <v>0</v>
      </c>
      <c r="O39" s="349">
        <f t="shared" si="15"/>
        <v>0</v>
      </c>
      <c r="P39" s="349">
        <f t="shared" si="2"/>
        <v>0</v>
      </c>
      <c r="Q39" s="350">
        <f t="shared" si="16"/>
        <v>0</v>
      </c>
      <c r="R39" s="235">
        <f t="shared" si="3"/>
        <v>0</v>
      </c>
      <c r="S39" s="232">
        <f t="shared" si="17"/>
        <v>0</v>
      </c>
      <c r="T39" s="205">
        <f t="shared" si="37"/>
        <v>0</v>
      </c>
      <c r="U39" s="9">
        <f t="shared" si="19"/>
        <v>0</v>
      </c>
      <c r="V39" s="234">
        <f t="shared" si="4"/>
        <v>0</v>
      </c>
      <c r="W39" s="208">
        <f t="shared" si="20"/>
        <v>0</v>
      </c>
      <c r="X39" s="235">
        <f t="shared" si="5"/>
        <v>0</v>
      </c>
      <c r="Y39" s="232">
        <f t="shared" si="21"/>
        <v>0</v>
      </c>
      <c r="Z39" s="205">
        <f t="shared" si="38"/>
        <v>0</v>
      </c>
      <c r="AA39" s="9">
        <f t="shared" si="23"/>
        <v>0</v>
      </c>
      <c r="AB39" s="234">
        <f t="shared" si="6"/>
        <v>0</v>
      </c>
      <c r="AC39" s="208">
        <f t="shared" si="24"/>
        <v>0</v>
      </c>
      <c r="AD39" s="235">
        <f t="shared" si="7"/>
        <v>0</v>
      </c>
      <c r="AE39" s="232">
        <f t="shared" si="25"/>
        <v>0</v>
      </c>
      <c r="AF39" s="205">
        <f t="shared" si="39"/>
        <v>0</v>
      </c>
      <c r="AG39" s="230">
        <f t="shared" si="27"/>
        <v>0</v>
      </c>
      <c r="AH39" s="234">
        <f t="shared" si="8"/>
        <v>0</v>
      </c>
      <c r="AI39" s="208">
        <f t="shared" si="9"/>
        <v>0</v>
      </c>
      <c r="AJ39" s="235">
        <f t="shared" si="10"/>
        <v>0</v>
      </c>
      <c r="AK39" s="232">
        <f t="shared" si="28"/>
        <v>0</v>
      </c>
      <c r="AL39" s="205">
        <f t="shared" si="40"/>
        <v>0</v>
      </c>
      <c r="AM39" s="9">
        <f t="shared" si="30"/>
        <v>0</v>
      </c>
      <c r="AN39" s="234">
        <f t="shared" si="11"/>
        <v>0</v>
      </c>
      <c r="AO39" s="208">
        <f t="shared" si="31"/>
        <v>0</v>
      </c>
      <c r="AP39" s="206">
        <f t="shared" si="32"/>
        <v>0</v>
      </c>
      <c r="AQ39" s="355"/>
      <c r="AR39" s="51"/>
      <c r="AS39" s="77"/>
      <c r="AT39" s="77"/>
      <c r="AU39" s="77"/>
      <c r="AV39" s="77"/>
      <c r="AW39" s="77"/>
      <c r="AX39" s="77"/>
      <c r="AY39" s="77"/>
      <c r="AZ39" s="17"/>
      <c r="BA39" s="17"/>
      <c r="BB39" s="17"/>
    </row>
    <row r="40" spans="1:54" ht="14.5" x14ac:dyDescent="0.35">
      <c r="A40" s="819"/>
      <c r="B40" s="219"/>
      <c r="C40" s="304"/>
      <c r="D40" s="255" t="s">
        <v>35</v>
      </c>
      <c r="E40" s="221"/>
      <c r="F40" s="231">
        <v>31000</v>
      </c>
      <c r="G40" s="232"/>
      <c r="H40" s="348">
        <f t="shared" si="35"/>
        <v>0</v>
      </c>
      <c r="I40" s="349">
        <f t="shared" si="33"/>
        <v>0</v>
      </c>
      <c r="J40" s="281"/>
      <c r="K40" s="350">
        <f t="shared" si="13"/>
        <v>0</v>
      </c>
      <c r="L40" s="235">
        <f t="shared" si="1"/>
        <v>31000</v>
      </c>
      <c r="M40" s="232">
        <f t="shared" si="34"/>
        <v>0</v>
      </c>
      <c r="N40" s="348">
        <f t="shared" si="36"/>
        <v>0</v>
      </c>
      <c r="O40" s="349">
        <f t="shared" si="15"/>
        <v>0</v>
      </c>
      <c r="P40" s="281"/>
      <c r="Q40" s="350">
        <f t="shared" si="16"/>
        <v>0</v>
      </c>
      <c r="R40" s="235">
        <f t="shared" si="3"/>
        <v>31000</v>
      </c>
      <c r="S40" s="232">
        <f t="shared" si="17"/>
        <v>0</v>
      </c>
      <c r="T40" s="205">
        <f t="shared" si="37"/>
        <v>0</v>
      </c>
      <c r="U40" s="9">
        <f t="shared" si="19"/>
        <v>0</v>
      </c>
      <c r="V40" s="282"/>
      <c r="W40" s="208">
        <f t="shared" si="20"/>
        <v>0</v>
      </c>
      <c r="X40" s="235">
        <f t="shared" si="5"/>
        <v>31000</v>
      </c>
      <c r="Y40" s="232">
        <f t="shared" si="21"/>
        <v>0</v>
      </c>
      <c r="Z40" s="205">
        <f t="shared" si="38"/>
        <v>0</v>
      </c>
      <c r="AA40" s="9">
        <f t="shared" si="23"/>
        <v>0</v>
      </c>
      <c r="AB40" s="282"/>
      <c r="AC40" s="208">
        <f t="shared" si="24"/>
        <v>0</v>
      </c>
      <c r="AD40" s="235">
        <f t="shared" si="7"/>
        <v>31000</v>
      </c>
      <c r="AE40" s="232">
        <f t="shared" si="25"/>
        <v>0</v>
      </c>
      <c r="AF40" s="205">
        <f t="shared" si="39"/>
        <v>0</v>
      </c>
      <c r="AG40" s="230">
        <f t="shared" si="27"/>
        <v>0</v>
      </c>
      <c r="AH40" s="282"/>
      <c r="AI40" s="208">
        <f t="shared" si="9"/>
        <v>0</v>
      </c>
      <c r="AJ40" s="235">
        <f>ROUND(IF($E40="y",$R40*(1+$I$5),$R40),0)</f>
        <v>31000</v>
      </c>
      <c r="AK40" s="232">
        <f t="shared" si="28"/>
        <v>0</v>
      </c>
      <c r="AL40" s="205">
        <f t="shared" si="40"/>
        <v>0</v>
      </c>
      <c r="AM40" s="9">
        <f t="shared" si="30"/>
        <v>0</v>
      </c>
      <c r="AN40" s="282"/>
      <c r="AO40" s="208">
        <f t="shared" si="31"/>
        <v>0</v>
      </c>
      <c r="AP40" s="206">
        <f t="shared" si="32"/>
        <v>0</v>
      </c>
      <c r="AQ40" s="355"/>
      <c r="AR40" s="51"/>
      <c r="AS40" s="77"/>
      <c r="AT40" s="77"/>
      <c r="AU40" s="77"/>
      <c r="AV40" s="77"/>
      <c r="AW40" s="77"/>
      <c r="AX40" s="77"/>
      <c r="AY40" s="77"/>
      <c r="AZ40" s="17"/>
      <c r="BA40" s="17"/>
      <c r="BB40" s="17"/>
    </row>
    <row r="41" spans="1:54" ht="14.5" x14ac:dyDescent="0.35">
      <c r="A41" s="819"/>
      <c r="B41" s="219"/>
      <c r="C41" s="304"/>
      <c r="D41" s="255" t="s">
        <v>35</v>
      </c>
      <c r="E41" s="221"/>
      <c r="F41" s="231">
        <v>31000</v>
      </c>
      <c r="G41" s="232"/>
      <c r="H41" s="348">
        <f t="shared" si="35"/>
        <v>0</v>
      </c>
      <c r="I41" s="349">
        <f t="shared" si="33"/>
        <v>0</v>
      </c>
      <c r="J41" s="281"/>
      <c r="K41" s="350">
        <f t="shared" si="13"/>
        <v>0</v>
      </c>
      <c r="L41" s="235">
        <f t="shared" si="1"/>
        <v>31000</v>
      </c>
      <c r="M41" s="232">
        <f t="shared" si="34"/>
        <v>0</v>
      </c>
      <c r="N41" s="348">
        <f t="shared" si="36"/>
        <v>0</v>
      </c>
      <c r="O41" s="349">
        <f t="shared" si="15"/>
        <v>0</v>
      </c>
      <c r="P41" s="281"/>
      <c r="Q41" s="350">
        <f t="shared" si="16"/>
        <v>0</v>
      </c>
      <c r="R41" s="235">
        <f t="shared" si="3"/>
        <v>31000</v>
      </c>
      <c r="S41" s="232">
        <f t="shared" si="17"/>
        <v>0</v>
      </c>
      <c r="T41" s="205">
        <f t="shared" si="37"/>
        <v>0</v>
      </c>
      <c r="U41" s="9">
        <f t="shared" si="19"/>
        <v>0</v>
      </c>
      <c r="V41" s="282"/>
      <c r="W41" s="208">
        <f t="shared" si="20"/>
        <v>0</v>
      </c>
      <c r="X41" s="235">
        <f t="shared" si="5"/>
        <v>31000</v>
      </c>
      <c r="Y41" s="232">
        <f t="shared" si="21"/>
        <v>0</v>
      </c>
      <c r="Z41" s="205">
        <f t="shared" si="38"/>
        <v>0</v>
      </c>
      <c r="AA41" s="9">
        <f t="shared" si="23"/>
        <v>0</v>
      </c>
      <c r="AB41" s="282"/>
      <c r="AC41" s="208">
        <f t="shared" si="24"/>
        <v>0</v>
      </c>
      <c r="AD41" s="235">
        <f t="shared" si="7"/>
        <v>31000</v>
      </c>
      <c r="AE41" s="232">
        <f t="shared" si="25"/>
        <v>0</v>
      </c>
      <c r="AF41" s="205">
        <f t="shared" si="39"/>
        <v>0</v>
      </c>
      <c r="AG41" s="230">
        <f t="shared" si="27"/>
        <v>0</v>
      </c>
      <c r="AH41" s="282"/>
      <c r="AI41" s="208">
        <f t="shared" si="9"/>
        <v>0</v>
      </c>
      <c r="AJ41" s="235">
        <f>ROUND(IF($E41="y",$R41*(1+$I$5),$R41),0)</f>
        <v>31000</v>
      </c>
      <c r="AK41" s="232">
        <f t="shared" si="28"/>
        <v>0</v>
      </c>
      <c r="AL41" s="205">
        <f t="shared" si="40"/>
        <v>0</v>
      </c>
      <c r="AM41" s="9">
        <f t="shared" si="30"/>
        <v>0</v>
      </c>
      <c r="AN41" s="282"/>
      <c r="AO41" s="208">
        <f t="shared" si="31"/>
        <v>0</v>
      </c>
      <c r="AP41" s="206">
        <f t="shared" si="32"/>
        <v>0</v>
      </c>
      <c r="AQ41" s="355"/>
      <c r="AR41" s="51"/>
      <c r="AS41" s="77"/>
      <c r="AT41" s="77"/>
      <c r="AU41" s="77"/>
      <c r="AV41" s="77"/>
      <c r="AW41" s="77"/>
      <c r="AX41" s="77"/>
      <c r="AY41" s="77"/>
      <c r="AZ41" s="17"/>
      <c r="BA41" s="17"/>
      <c r="BB41" s="17"/>
    </row>
    <row r="42" spans="1:54" ht="15" thickBot="1" x14ac:dyDescent="0.4">
      <c r="A42" s="819"/>
      <c r="B42" s="52"/>
      <c r="C42" s="306"/>
      <c r="D42" s="53" t="s">
        <v>35</v>
      </c>
      <c r="E42" s="54"/>
      <c r="F42" s="55">
        <v>31000</v>
      </c>
      <c r="G42" s="56"/>
      <c r="H42" s="351">
        <f t="shared" si="35"/>
        <v>0</v>
      </c>
      <c r="I42" s="352">
        <f t="shared" si="33"/>
        <v>0</v>
      </c>
      <c r="J42" s="283"/>
      <c r="K42" s="353">
        <f t="shared" si="13"/>
        <v>0</v>
      </c>
      <c r="L42" s="235">
        <f t="shared" si="1"/>
        <v>31000</v>
      </c>
      <c r="M42" s="56">
        <f t="shared" si="34"/>
        <v>0</v>
      </c>
      <c r="N42" s="351">
        <f t="shared" si="36"/>
        <v>0</v>
      </c>
      <c r="O42" s="352">
        <f t="shared" si="15"/>
        <v>0</v>
      </c>
      <c r="P42" s="283"/>
      <c r="Q42" s="353">
        <f t="shared" si="16"/>
        <v>0</v>
      </c>
      <c r="R42" s="235">
        <f t="shared" si="3"/>
        <v>31000</v>
      </c>
      <c r="S42" s="56">
        <f>IF($Q$20="yes",M42,0)</f>
        <v>0</v>
      </c>
      <c r="T42" s="57">
        <f t="shared" si="37"/>
        <v>0</v>
      </c>
      <c r="U42" s="58">
        <f t="shared" si="19"/>
        <v>0</v>
      </c>
      <c r="V42" s="284"/>
      <c r="W42" s="59">
        <f t="shared" si="20"/>
        <v>0</v>
      </c>
      <c r="X42" s="235">
        <f t="shared" si="5"/>
        <v>31000</v>
      </c>
      <c r="Y42" s="56">
        <f>IF($Q$20="yes",S42,0)</f>
        <v>0</v>
      </c>
      <c r="Z42" s="57">
        <f t="shared" si="38"/>
        <v>0</v>
      </c>
      <c r="AA42" s="58">
        <f t="shared" si="23"/>
        <v>0</v>
      </c>
      <c r="AB42" s="284"/>
      <c r="AC42" s="59">
        <f t="shared" si="24"/>
        <v>0</v>
      </c>
      <c r="AD42" s="235">
        <f t="shared" si="7"/>
        <v>31000</v>
      </c>
      <c r="AE42" s="56">
        <f>IF($Q$20="yes",Y42,0)</f>
        <v>0</v>
      </c>
      <c r="AF42" s="57">
        <f t="shared" si="39"/>
        <v>0</v>
      </c>
      <c r="AG42" s="60">
        <f t="shared" si="27"/>
        <v>0</v>
      </c>
      <c r="AH42" s="284"/>
      <c r="AI42" s="59">
        <f t="shared" si="9"/>
        <v>0</v>
      </c>
      <c r="AJ42" s="235">
        <f>ROUND(IF($E42="y",$R42*(1+$I$5),$R42),0)</f>
        <v>31000</v>
      </c>
      <c r="AK42" s="56">
        <f>IF($Q$20="yes",AE42,0)</f>
        <v>0</v>
      </c>
      <c r="AL42" s="57">
        <f t="shared" si="40"/>
        <v>0</v>
      </c>
      <c r="AM42" s="58">
        <f t="shared" si="30"/>
        <v>0</v>
      </c>
      <c r="AN42" s="284"/>
      <c r="AO42" s="59">
        <f t="shared" si="31"/>
        <v>0</v>
      </c>
      <c r="AP42" s="206">
        <f>AI42+AC42+W42+Q42+K42+AO42</f>
        <v>0</v>
      </c>
      <c r="AQ42" s="356"/>
      <c r="AR42" s="51"/>
      <c r="AS42" s="77"/>
      <c r="AT42" s="77"/>
      <c r="AU42" s="77"/>
      <c r="AV42" s="77"/>
      <c r="AW42" s="77"/>
      <c r="AX42" s="77"/>
      <c r="AY42" s="77"/>
      <c r="AZ42" s="17"/>
      <c r="BA42" s="17"/>
      <c r="BB42" s="17"/>
    </row>
    <row r="43" spans="1:54" ht="16.5" customHeight="1" thickTop="1" thickBot="1" x14ac:dyDescent="0.35">
      <c r="A43" s="820"/>
      <c r="B43" s="823" t="s">
        <v>36</v>
      </c>
      <c r="C43" s="824"/>
      <c r="D43" s="824"/>
      <c r="E43" s="824"/>
      <c r="F43" s="824"/>
      <c r="G43" s="824"/>
      <c r="H43" s="825"/>
      <c r="I43" s="61">
        <f>SUM(I23:I42)</f>
        <v>0</v>
      </c>
      <c r="J43" s="285">
        <f>SUM(J23:J42)</f>
        <v>0</v>
      </c>
      <c r="K43" s="62">
        <f>ROUND(SUM(K23:K42),0)</f>
        <v>0</v>
      </c>
      <c r="L43" s="765" t="s">
        <v>37</v>
      </c>
      <c r="M43" s="766"/>
      <c r="N43" s="767"/>
      <c r="O43" s="63">
        <f>SUM(O23:O42)</f>
        <v>0</v>
      </c>
      <c r="P43" s="64">
        <f>SUM(P23:P42)</f>
        <v>0</v>
      </c>
      <c r="Q43" s="62">
        <f>ROUND(SUM(Q23:Q42),0)</f>
        <v>0</v>
      </c>
      <c r="R43" s="765" t="s">
        <v>38</v>
      </c>
      <c r="S43" s="766"/>
      <c r="T43" s="767"/>
      <c r="U43" s="63">
        <f>SUM(U23:U42)</f>
        <v>0</v>
      </c>
      <c r="V43" s="64">
        <f>SUM(V23:V42)</f>
        <v>0</v>
      </c>
      <c r="W43" s="62">
        <f>ROUND(SUM(W23:W42),0)</f>
        <v>0</v>
      </c>
      <c r="X43" s="765" t="s">
        <v>39</v>
      </c>
      <c r="Y43" s="766"/>
      <c r="Z43" s="767"/>
      <c r="AA43" s="63">
        <f>SUM(AA23:AA42)</f>
        <v>0</v>
      </c>
      <c r="AB43" s="64">
        <f>SUM(AB23:AB42)</f>
        <v>0</v>
      </c>
      <c r="AC43" s="62">
        <f>ROUND(SUM(AC23:AC42),0)</f>
        <v>0</v>
      </c>
      <c r="AD43" s="765" t="s">
        <v>40</v>
      </c>
      <c r="AE43" s="766"/>
      <c r="AF43" s="767"/>
      <c r="AG43" s="63">
        <f>SUM(AG23:AG42)</f>
        <v>0</v>
      </c>
      <c r="AH43" s="64">
        <f>SUM(AH23:AH42)</f>
        <v>0</v>
      </c>
      <c r="AI43" s="62">
        <f>ROUND(SUM(AI23:AI42),0)</f>
        <v>0</v>
      </c>
      <c r="AJ43" s="765" t="s">
        <v>172</v>
      </c>
      <c r="AK43" s="766"/>
      <c r="AL43" s="767"/>
      <c r="AM43" s="63">
        <f>SUM(AM23:AM42)</f>
        <v>0</v>
      </c>
      <c r="AN43" s="64">
        <f>SUM(AN23:AN42)</f>
        <v>0</v>
      </c>
      <c r="AO43" s="62">
        <f>ROUND(SUM(AO23:AO42),0)</f>
        <v>0</v>
      </c>
      <c r="AP43" s="65">
        <f>ROUND(AI43+AC43+W43+Q43+K43+AO43,0)</f>
        <v>0</v>
      </c>
      <c r="AQ43" s="357" t="b">
        <f>IF(AP43=SUM(AP23:AP42),TRUE)</f>
        <v>1</v>
      </c>
      <c r="AR43" s="77"/>
      <c r="AS43" s="77"/>
      <c r="AT43" s="77"/>
      <c r="AU43" s="77"/>
      <c r="AV43" s="77"/>
      <c r="AW43" s="77"/>
      <c r="AX43" s="77"/>
      <c r="AY43" s="77"/>
      <c r="AZ43" s="17"/>
      <c r="BA43" s="17"/>
      <c r="BB43" s="17"/>
    </row>
    <row r="44" spans="1:54" s="17" customFormat="1" ht="9.75" customHeight="1" thickBot="1" x14ac:dyDescent="0.35">
      <c r="A44" s="67"/>
      <c r="B44" s="68"/>
      <c r="C44" s="68"/>
      <c r="D44" s="68"/>
      <c r="E44" s="68"/>
      <c r="F44" s="68"/>
      <c r="G44" s="68"/>
      <c r="H44" s="68"/>
      <c r="I44" s="69"/>
      <c r="J44" s="69"/>
      <c r="K44" s="70"/>
      <c r="L44" s="24"/>
      <c r="M44" s="24"/>
      <c r="N44" s="24"/>
      <c r="O44" s="71"/>
      <c r="P44" s="69"/>
      <c r="Q44" s="70"/>
      <c r="R44" s="24"/>
      <c r="S44" s="24"/>
      <c r="T44" s="24"/>
      <c r="U44" s="71"/>
      <c r="V44" s="69"/>
      <c r="W44" s="70"/>
      <c r="X44" s="24"/>
      <c r="Y44" s="24"/>
      <c r="Z44" s="24"/>
      <c r="AA44" s="71"/>
      <c r="AB44" s="69"/>
      <c r="AC44" s="70"/>
      <c r="AD44" s="24"/>
      <c r="AE44" s="24"/>
      <c r="AF44" s="24"/>
      <c r="AG44" s="71"/>
      <c r="AH44" s="69"/>
      <c r="AI44" s="70"/>
      <c r="AJ44" s="24"/>
      <c r="AK44" s="24"/>
      <c r="AL44" s="24"/>
      <c r="AM44" s="71"/>
      <c r="AN44" s="69"/>
      <c r="AO44" s="70"/>
      <c r="AP44" s="72"/>
      <c r="AQ44" s="358"/>
      <c r="AR44" s="77"/>
      <c r="AS44" s="77"/>
      <c r="AT44" s="77"/>
      <c r="AU44" s="77"/>
      <c r="AV44" s="77"/>
      <c r="AW44" s="77"/>
      <c r="AX44" s="77"/>
      <c r="AY44" s="77"/>
    </row>
    <row r="45" spans="1:54" ht="26.25" customHeight="1" thickBot="1" x14ac:dyDescent="0.5">
      <c r="A45" s="806" t="s">
        <v>41</v>
      </c>
      <c r="B45" s="815" t="s">
        <v>166</v>
      </c>
      <c r="C45" s="816"/>
      <c r="D45" s="816"/>
      <c r="E45" s="817"/>
      <c r="F45" s="73"/>
      <c r="G45" s="73"/>
      <c r="H45" s="73"/>
      <c r="I45" s="73"/>
      <c r="J45" s="73"/>
      <c r="K45" s="74"/>
      <c r="L45" s="75"/>
      <c r="M45" s="73"/>
      <c r="N45" s="73"/>
      <c r="O45" s="73"/>
      <c r="P45" s="73"/>
      <c r="Q45" s="74"/>
      <c r="R45" s="75"/>
      <c r="S45" s="73"/>
      <c r="T45" s="73"/>
      <c r="U45" s="73"/>
      <c r="V45" s="73"/>
      <c r="W45" s="74"/>
      <c r="X45" s="75"/>
      <c r="Y45" s="73"/>
      <c r="Z45" s="73"/>
      <c r="AA45" s="73"/>
      <c r="AB45" s="73"/>
      <c r="AC45" s="74"/>
      <c r="AD45" s="75"/>
      <c r="AE45" s="73"/>
      <c r="AF45" s="73"/>
      <c r="AG45" s="73"/>
      <c r="AH45" s="73"/>
      <c r="AI45" s="74"/>
      <c r="AJ45" s="75"/>
      <c r="AK45" s="73"/>
      <c r="AL45" s="73"/>
      <c r="AM45" s="73"/>
      <c r="AN45" s="73"/>
      <c r="AO45" s="74"/>
      <c r="AP45" s="76"/>
      <c r="AQ45" s="359"/>
      <c r="AR45" s="77"/>
      <c r="AS45" s="77"/>
      <c r="AT45" s="77"/>
      <c r="AU45" s="77"/>
      <c r="AV45" s="77"/>
      <c r="AW45" s="77"/>
      <c r="AX45" s="77"/>
      <c r="AY45" s="77"/>
      <c r="AZ45" s="17"/>
      <c r="BA45" s="17"/>
      <c r="BB45" s="17"/>
    </row>
    <row r="46" spans="1:54" ht="15" customHeight="1" thickBot="1" x14ac:dyDescent="0.35">
      <c r="A46" s="807"/>
      <c r="B46" s="840"/>
      <c r="C46" s="841"/>
      <c r="D46" s="841"/>
      <c r="E46" s="842"/>
      <c r="F46" s="236"/>
      <c r="G46" s="237"/>
      <c r="H46" s="237"/>
      <c r="I46" s="238"/>
      <c r="J46" s="239"/>
      <c r="K46" s="223"/>
      <c r="L46" s="236"/>
      <c r="M46" s="237"/>
      <c r="N46" s="237"/>
      <c r="O46" s="238"/>
      <c r="P46" s="239"/>
      <c r="Q46" s="223"/>
      <c r="R46" s="236"/>
      <c r="S46" s="237"/>
      <c r="T46" s="237"/>
      <c r="U46" s="238"/>
      <c r="V46" s="239"/>
      <c r="W46" s="223"/>
      <c r="X46" s="236"/>
      <c r="Y46" s="237"/>
      <c r="Z46" s="237"/>
      <c r="AA46" s="238"/>
      <c r="AB46" s="239"/>
      <c r="AC46" s="223"/>
      <c r="AD46" s="236"/>
      <c r="AE46" s="237"/>
      <c r="AF46" s="237"/>
      <c r="AG46" s="238"/>
      <c r="AH46" s="239"/>
      <c r="AI46" s="223"/>
      <c r="AJ46" s="236"/>
      <c r="AK46" s="237"/>
      <c r="AL46" s="237"/>
      <c r="AM46" s="238"/>
      <c r="AN46" s="239"/>
      <c r="AO46" s="223"/>
      <c r="AP46" s="206">
        <f>AI46+AC46+W46+Q46+K46+AO46</f>
        <v>0</v>
      </c>
      <c r="AQ46" s="355"/>
      <c r="AR46" s="77"/>
      <c r="AS46" s="77"/>
      <c r="AT46" s="77"/>
      <c r="AU46" s="77"/>
      <c r="AV46" s="77"/>
      <c r="AW46" s="77"/>
      <c r="AX46" s="77"/>
      <c r="AY46" s="77"/>
      <c r="AZ46" s="17"/>
      <c r="BA46" s="17"/>
      <c r="BB46" s="17"/>
    </row>
    <row r="47" spans="1:54" ht="15.75" customHeight="1" thickBot="1" x14ac:dyDescent="0.35">
      <c r="A47" s="807"/>
      <c r="B47" s="768" t="s">
        <v>167</v>
      </c>
      <c r="C47" s="769"/>
      <c r="D47" s="769"/>
      <c r="E47" s="769"/>
      <c r="F47" s="769"/>
      <c r="G47" s="769"/>
      <c r="H47" s="769"/>
      <c r="I47" s="769"/>
      <c r="J47" s="770"/>
      <c r="K47" s="62">
        <f>SUM(K46:K46)</f>
        <v>0</v>
      </c>
      <c r="L47" s="768" t="s">
        <v>168</v>
      </c>
      <c r="M47" s="769"/>
      <c r="N47" s="769"/>
      <c r="O47" s="769"/>
      <c r="P47" s="770"/>
      <c r="Q47" s="62">
        <f>SUM(Q46:Q46)</f>
        <v>0</v>
      </c>
      <c r="R47" s="768" t="s">
        <v>169</v>
      </c>
      <c r="S47" s="769"/>
      <c r="T47" s="769"/>
      <c r="U47" s="769"/>
      <c r="V47" s="770"/>
      <c r="W47" s="62">
        <f>SUM(W46:W46)</f>
        <v>0</v>
      </c>
      <c r="X47" s="768" t="s">
        <v>170</v>
      </c>
      <c r="Y47" s="769"/>
      <c r="Z47" s="769"/>
      <c r="AA47" s="769"/>
      <c r="AB47" s="770"/>
      <c r="AC47" s="62">
        <f>SUM(AC46:AC46)</f>
        <v>0</v>
      </c>
      <c r="AD47" s="768" t="s">
        <v>171</v>
      </c>
      <c r="AE47" s="769"/>
      <c r="AF47" s="769"/>
      <c r="AG47" s="769"/>
      <c r="AH47" s="770"/>
      <c r="AI47" s="62">
        <f>SUM(AI46:AI46)</f>
        <v>0</v>
      </c>
      <c r="AJ47" s="768" t="s">
        <v>174</v>
      </c>
      <c r="AK47" s="769"/>
      <c r="AL47" s="769"/>
      <c r="AM47" s="769"/>
      <c r="AN47" s="770"/>
      <c r="AO47" s="62">
        <f>SUM(AO46:AO46)</f>
        <v>0</v>
      </c>
      <c r="AP47" s="65">
        <f>AI47+AC47+W47+Q47+K47+AO47</f>
        <v>0</v>
      </c>
      <c r="AQ47" s="360" t="b">
        <f>IF(AP47=SUM(AP46:AP46),TRUE)</f>
        <v>1</v>
      </c>
      <c r="AR47" s="77"/>
      <c r="AS47" s="77"/>
      <c r="AT47" s="77"/>
      <c r="AU47" s="77"/>
      <c r="AV47" s="77"/>
      <c r="AW47" s="77"/>
      <c r="AX47" s="77"/>
      <c r="AY47" s="77"/>
      <c r="AZ47" s="17"/>
      <c r="BA47" s="17"/>
      <c r="BB47" s="17"/>
    </row>
    <row r="48" spans="1:54" ht="26.25" customHeight="1" thickBot="1" x14ac:dyDescent="0.5">
      <c r="A48" s="807"/>
      <c r="B48" s="815" t="s">
        <v>42</v>
      </c>
      <c r="C48" s="816"/>
      <c r="D48" s="816"/>
      <c r="E48" s="817"/>
      <c r="F48" s="73"/>
      <c r="G48" s="73"/>
      <c r="H48" s="73"/>
      <c r="I48" s="73"/>
      <c r="J48" s="73"/>
      <c r="K48" s="74"/>
      <c r="L48" s="75"/>
      <c r="M48" s="73"/>
      <c r="N48" s="73"/>
      <c r="O48" s="73"/>
      <c r="P48" s="73"/>
      <c r="Q48" s="74"/>
      <c r="R48" s="75"/>
      <c r="S48" s="73"/>
      <c r="T48" s="73"/>
      <c r="U48" s="73"/>
      <c r="V48" s="73"/>
      <c r="W48" s="74"/>
      <c r="X48" s="75"/>
      <c r="Y48" s="73"/>
      <c r="Z48" s="73"/>
      <c r="AA48" s="73"/>
      <c r="AB48" s="73"/>
      <c r="AC48" s="74"/>
      <c r="AD48" s="75"/>
      <c r="AE48" s="73"/>
      <c r="AF48" s="73"/>
      <c r="AG48" s="73"/>
      <c r="AH48" s="73"/>
      <c r="AI48" s="74"/>
      <c r="AJ48" s="75"/>
      <c r="AK48" s="73"/>
      <c r="AL48" s="73"/>
      <c r="AM48" s="73"/>
      <c r="AN48" s="73"/>
      <c r="AO48" s="74"/>
      <c r="AP48" s="76"/>
      <c r="AQ48" s="359"/>
      <c r="AR48" s="77"/>
      <c r="AS48" s="77"/>
      <c r="AT48" s="77"/>
      <c r="AU48" s="77"/>
      <c r="AV48" s="77"/>
      <c r="AW48" s="77"/>
      <c r="AX48" s="77"/>
      <c r="AY48" s="77"/>
      <c r="AZ48" s="17"/>
      <c r="BA48" s="17"/>
      <c r="BB48" s="17"/>
    </row>
    <row r="49" spans="1:54" ht="15" customHeight="1" x14ac:dyDescent="0.3">
      <c r="A49" s="807"/>
      <c r="B49" s="840" t="s">
        <v>43</v>
      </c>
      <c r="C49" s="841"/>
      <c r="D49" s="841"/>
      <c r="E49" s="842"/>
      <c r="F49" s="236"/>
      <c r="G49" s="237"/>
      <c r="H49" s="237"/>
      <c r="I49" s="238"/>
      <c r="J49" s="239"/>
      <c r="K49" s="223"/>
      <c r="L49" s="236"/>
      <c r="M49" s="237"/>
      <c r="N49" s="237"/>
      <c r="O49" s="238"/>
      <c r="P49" s="239"/>
      <c r="Q49" s="223"/>
      <c r="R49" s="236"/>
      <c r="S49" s="237"/>
      <c r="T49" s="237"/>
      <c r="U49" s="238"/>
      <c r="V49" s="239"/>
      <c r="W49" s="223"/>
      <c r="X49" s="236"/>
      <c r="Y49" s="237"/>
      <c r="Z49" s="237"/>
      <c r="AA49" s="238"/>
      <c r="AB49" s="239"/>
      <c r="AC49" s="223"/>
      <c r="AD49" s="236"/>
      <c r="AE49" s="237"/>
      <c r="AF49" s="237"/>
      <c r="AG49" s="238"/>
      <c r="AH49" s="239"/>
      <c r="AI49" s="223"/>
      <c r="AJ49" s="236"/>
      <c r="AK49" s="237"/>
      <c r="AL49" s="237"/>
      <c r="AM49" s="238"/>
      <c r="AN49" s="239"/>
      <c r="AO49" s="223"/>
      <c r="AP49" s="206">
        <f>AI49+AC49+W49+Q49+K49+AO49</f>
        <v>0</v>
      </c>
      <c r="AQ49" s="355"/>
      <c r="AR49" s="77"/>
      <c r="AS49" s="77"/>
      <c r="AT49" s="77"/>
      <c r="AU49" s="77"/>
      <c r="AV49" s="77"/>
      <c r="AW49" s="77"/>
      <c r="AX49" s="77"/>
      <c r="AY49" s="77"/>
      <c r="AZ49" s="17"/>
      <c r="BA49" s="17"/>
      <c r="BB49" s="17"/>
    </row>
    <row r="50" spans="1:54" ht="15" customHeight="1" x14ac:dyDescent="0.3">
      <c r="A50" s="807"/>
      <c r="B50" s="843" t="s">
        <v>44</v>
      </c>
      <c r="C50" s="844"/>
      <c r="D50" s="844"/>
      <c r="E50" s="845"/>
      <c r="F50" s="240"/>
      <c r="G50" s="241"/>
      <c r="H50" s="241"/>
      <c r="I50" s="242"/>
      <c r="J50" s="243"/>
      <c r="K50" s="223"/>
      <c r="L50" s="240"/>
      <c r="M50" s="241"/>
      <c r="N50" s="241"/>
      <c r="O50" s="242"/>
      <c r="P50" s="243"/>
      <c r="Q50" s="223"/>
      <c r="R50" s="240"/>
      <c r="S50" s="241"/>
      <c r="T50" s="241"/>
      <c r="U50" s="242"/>
      <c r="V50" s="243"/>
      <c r="W50" s="223"/>
      <c r="X50" s="240"/>
      <c r="Y50" s="241"/>
      <c r="Z50" s="241"/>
      <c r="AA50" s="242"/>
      <c r="AB50" s="243"/>
      <c r="AC50" s="223"/>
      <c r="AD50" s="240"/>
      <c r="AE50" s="241"/>
      <c r="AF50" s="241"/>
      <c r="AG50" s="242"/>
      <c r="AH50" s="243"/>
      <c r="AI50" s="223"/>
      <c r="AJ50" s="240"/>
      <c r="AK50" s="241"/>
      <c r="AL50" s="241"/>
      <c r="AM50" s="242"/>
      <c r="AN50" s="243"/>
      <c r="AO50" s="223"/>
      <c r="AP50" s="206">
        <f>AI50+AC50+W50+Q50+K50+AO50</f>
        <v>0</v>
      </c>
      <c r="AQ50" s="355"/>
      <c r="AR50" s="77"/>
      <c r="AS50" s="77"/>
      <c r="AT50" s="77"/>
      <c r="AU50" s="77"/>
      <c r="AV50" s="77"/>
      <c r="AW50" s="77"/>
      <c r="AX50" s="77"/>
      <c r="AY50" s="77"/>
      <c r="AZ50" s="17"/>
      <c r="BA50" s="17"/>
      <c r="BB50" s="17"/>
    </row>
    <row r="51" spans="1:54" ht="15.75" customHeight="1" thickBot="1" x14ac:dyDescent="0.35">
      <c r="A51" s="807"/>
      <c r="B51" s="843" t="s">
        <v>45</v>
      </c>
      <c r="C51" s="844"/>
      <c r="D51" s="844"/>
      <c r="E51" s="845"/>
      <c r="F51" s="240"/>
      <c r="G51" s="241"/>
      <c r="H51" s="241"/>
      <c r="I51" s="242"/>
      <c r="J51" s="243"/>
      <c r="K51" s="78"/>
      <c r="L51" s="240"/>
      <c r="M51" s="241"/>
      <c r="N51" s="241"/>
      <c r="O51" s="242"/>
      <c r="P51" s="243"/>
      <c r="Q51" s="78"/>
      <c r="R51" s="240"/>
      <c r="S51" s="241"/>
      <c r="T51" s="241"/>
      <c r="U51" s="242"/>
      <c r="V51" s="243"/>
      <c r="W51" s="78"/>
      <c r="X51" s="240"/>
      <c r="Y51" s="241"/>
      <c r="Z51" s="241"/>
      <c r="AA51" s="242"/>
      <c r="AB51" s="243"/>
      <c r="AC51" s="78"/>
      <c r="AD51" s="240"/>
      <c r="AE51" s="241"/>
      <c r="AF51" s="241"/>
      <c r="AG51" s="242"/>
      <c r="AH51" s="243"/>
      <c r="AI51" s="78"/>
      <c r="AJ51" s="240"/>
      <c r="AK51" s="241"/>
      <c r="AL51" s="241"/>
      <c r="AM51" s="242"/>
      <c r="AN51" s="243"/>
      <c r="AO51" s="78"/>
      <c r="AP51" s="206">
        <f t="shared" ref="AP51" si="41">AI51+AC51+W51+Q51+K51+AO51</f>
        <v>0</v>
      </c>
      <c r="AQ51" s="361"/>
      <c r="AR51" s="77"/>
      <c r="AS51" s="77"/>
      <c r="AT51" s="77"/>
      <c r="AU51" s="77"/>
      <c r="AV51" s="77"/>
      <c r="AW51" s="77"/>
      <c r="AX51" s="77"/>
      <c r="AY51" s="77"/>
      <c r="AZ51" s="17"/>
      <c r="BA51" s="17"/>
      <c r="BB51" s="17"/>
    </row>
    <row r="52" spans="1:54" ht="15.75" customHeight="1" thickBot="1" x14ac:dyDescent="0.35">
      <c r="A52" s="807"/>
      <c r="B52" s="768" t="s">
        <v>46</v>
      </c>
      <c r="C52" s="769"/>
      <c r="D52" s="769"/>
      <c r="E52" s="769"/>
      <c r="F52" s="769"/>
      <c r="G52" s="769"/>
      <c r="H52" s="769"/>
      <c r="I52" s="769"/>
      <c r="J52" s="770"/>
      <c r="K52" s="62">
        <f>SUM(K49:K51)</f>
        <v>0</v>
      </c>
      <c r="L52" s="768" t="s">
        <v>47</v>
      </c>
      <c r="M52" s="769"/>
      <c r="N52" s="769"/>
      <c r="O52" s="769"/>
      <c r="P52" s="770"/>
      <c r="Q52" s="62">
        <f>SUM(Q49:Q51)</f>
        <v>0</v>
      </c>
      <c r="R52" s="768" t="s">
        <v>48</v>
      </c>
      <c r="S52" s="769"/>
      <c r="T52" s="769"/>
      <c r="U52" s="769"/>
      <c r="V52" s="770"/>
      <c r="W52" s="62">
        <f>SUM(W49:W51)</f>
        <v>0</v>
      </c>
      <c r="X52" s="768" t="s">
        <v>49</v>
      </c>
      <c r="Y52" s="769"/>
      <c r="Z52" s="769"/>
      <c r="AA52" s="769"/>
      <c r="AB52" s="770"/>
      <c r="AC52" s="62">
        <f>SUM(AC49:AC51)</f>
        <v>0</v>
      </c>
      <c r="AD52" s="768" t="s">
        <v>50</v>
      </c>
      <c r="AE52" s="769"/>
      <c r="AF52" s="769"/>
      <c r="AG52" s="769"/>
      <c r="AH52" s="770"/>
      <c r="AI52" s="62">
        <f>SUM(AI49:AI51)</f>
        <v>0</v>
      </c>
      <c r="AJ52" s="768" t="s">
        <v>173</v>
      </c>
      <c r="AK52" s="769"/>
      <c r="AL52" s="769"/>
      <c r="AM52" s="769"/>
      <c r="AN52" s="770"/>
      <c r="AO52" s="62">
        <f>SUM(AO49:AO51)</f>
        <v>0</v>
      </c>
      <c r="AP52" s="65">
        <f>AI52+AC52+W52+Q52+K52+AO52</f>
        <v>0</v>
      </c>
      <c r="AQ52" s="360" t="b">
        <f>IF(AP52=SUM(AP49:AP51),TRUE)</f>
        <v>1</v>
      </c>
      <c r="AR52" s="77"/>
      <c r="AS52" s="77"/>
      <c r="AT52" s="77"/>
      <c r="AU52" s="77"/>
      <c r="AV52" s="77"/>
      <c r="AW52" s="77"/>
      <c r="AX52" s="77"/>
      <c r="AY52" s="77"/>
      <c r="AZ52" s="17"/>
      <c r="BA52" s="17"/>
      <c r="BB52" s="17"/>
    </row>
    <row r="53" spans="1:54" ht="24.75" customHeight="1" thickBot="1" x14ac:dyDescent="0.5">
      <c r="A53" s="807"/>
      <c r="B53" s="815" t="s">
        <v>51</v>
      </c>
      <c r="C53" s="816"/>
      <c r="D53" s="816"/>
      <c r="E53" s="817"/>
      <c r="F53" s="849"/>
      <c r="G53" s="850"/>
      <c r="H53" s="850"/>
      <c r="I53" s="850"/>
      <c r="J53" s="851"/>
      <c r="K53" s="73"/>
      <c r="L53" s="75"/>
      <c r="M53" s="73"/>
      <c r="N53" s="73"/>
      <c r="O53" s="73"/>
      <c r="P53" s="73"/>
      <c r="Q53" s="74"/>
      <c r="R53" s="75"/>
      <c r="S53" s="73"/>
      <c r="T53" s="73"/>
      <c r="U53" s="73"/>
      <c r="V53" s="73"/>
      <c r="W53" s="74"/>
      <c r="X53" s="75"/>
      <c r="Y53" s="73"/>
      <c r="Z53" s="73"/>
      <c r="AA53" s="73"/>
      <c r="AB53" s="73"/>
      <c r="AC53" s="74"/>
      <c r="AD53" s="75"/>
      <c r="AE53" s="73"/>
      <c r="AF53" s="73"/>
      <c r="AG53" s="73"/>
      <c r="AH53" s="73"/>
      <c r="AI53" s="74"/>
      <c r="AJ53" s="75"/>
      <c r="AK53" s="73"/>
      <c r="AL53" s="73"/>
      <c r="AM53" s="73"/>
      <c r="AN53" s="73"/>
      <c r="AO53" s="74"/>
      <c r="AP53" s="76"/>
      <c r="AQ53" s="359"/>
      <c r="AR53" s="77"/>
      <c r="AS53" s="77"/>
      <c r="AT53" s="77"/>
      <c r="AU53" s="77"/>
      <c r="AV53" s="77"/>
      <c r="AW53" s="77"/>
      <c r="AX53" s="77"/>
      <c r="AY53" s="77"/>
      <c r="AZ53" s="17"/>
      <c r="BA53" s="17"/>
      <c r="BB53" s="17"/>
    </row>
    <row r="54" spans="1:54" ht="15" customHeight="1" x14ac:dyDescent="0.3">
      <c r="A54" s="807"/>
      <c r="B54" s="809" t="s">
        <v>52</v>
      </c>
      <c r="C54" s="810"/>
      <c r="D54" s="810"/>
      <c r="E54" s="811"/>
      <c r="F54" s="245"/>
      <c r="G54" s="237"/>
      <c r="H54" s="237"/>
      <c r="I54" s="238"/>
      <c r="J54" s="246"/>
      <c r="K54" s="224"/>
      <c r="L54" s="236"/>
      <c r="M54" s="237"/>
      <c r="N54" s="237"/>
      <c r="O54" s="238"/>
      <c r="P54" s="239"/>
      <c r="Q54" s="225"/>
      <c r="R54" s="236"/>
      <c r="S54" s="237"/>
      <c r="T54" s="237"/>
      <c r="U54" s="238"/>
      <c r="V54" s="239"/>
      <c r="W54" s="225"/>
      <c r="X54" s="236"/>
      <c r="Y54" s="237"/>
      <c r="Z54" s="237"/>
      <c r="AA54" s="238"/>
      <c r="AB54" s="239"/>
      <c r="AC54" s="225"/>
      <c r="AD54" s="236"/>
      <c r="AE54" s="237"/>
      <c r="AF54" s="237"/>
      <c r="AG54" s="238"/>
      <c r="AH54" s="239"/>
      <c r="AI54" s="225"/>
      <c r="AJ54" s="236"/>
      <c r="AK54" s="237"/>
      <c r="AL54" s="237"/>
      <c r="AM54" s="238"/>
      <c r="AN54" s="239"/>
      <c r="AO54" s="225"/>
      <c r="AP54" s="206">
        <f>AI54+AC54+W54+Q54+K54+AO54</f>
        <v>0</v>
      </c>
      <c r="AQ54" s="362"/>
      <c r="AR54" s="77"/>
      <c r="AS54" s="77"/>
      <c r="AT54" s="77"/>
      <c r="AU54" s="77"/>
      <c r="AV54" s="77"/>
      <c r="AW54" s="77"/>
      <c r="AX54" s="77"/>
      <c r="AY54" s="77"/>
      <c r="AZ54" s="17"/>
      <c r="BA54" s="17"/>
      <c r="BB54" s="17"/>
    </row>
    <row r="55" spans="1:54" ht="15" customHeight="1" x14ac:dyDescent="0.3">
      <c r="A55" s="807"/>
      <c r="B55" s="812" t="s">
        <v>58</v>
      </c>
      <c r="C55" s="813"/>
      <c r="D55" s="813"/>
      <c r="E55" s="814"/>
      <c r="F55" s="244"/>
      <c r="G55" s="241"/>
      <c r="H55" s="241"/>
      <c r="I55" s="242"/>
      <c r="J55" s="247"/>
      <c r="K55" s="224"/>
      <c r="L55" s="240"/>
      <c r="M55" s="241"/>
      <c r="N55" s="241"/>
      <c r="O55" s="242"/>
      <c r="P55" s="243"/>
      <c r="Q55" s="225"/>
      <c r="R55" s="240"/>
      <c r="S55" s="241"/>
      <c r="T55" s="241"/>
      <c r="U55" s="242"/>
      <c r="V55" s="243"/>
      <c r="W55" s="225"/>
      <c r="X55" s="240"/>
      <c r="Y55" s="241"/>
      <c r="Z55" s="241"/>
      <c r="AA55" s="242"/>
      <c r="AB55" s="243"/>
      <c r="AC55" s="225"/>
      <c r="AD55" s="240"/>
      <c r="AE55" s="241"/>
      <c r="AF55" s="241"/>
      <c r="AG55" s="242"/>
      <c r="AH55" s="243"/>
      <c r="AI55" s="225"/>
      <c r="AJ55" s="240"/>
      <c r="AK55" s="241"/>
      <c r="AL55" s="241"/>
      <c r="AM55" s="242"/>
      <c r="AN55" s="243"/>
      <c r="AO55" s="225"/>
      <c r="AP55" s="206">
        <f t="shared" ref="AP55:AP64" si="42">AI55+AC55+W55+Q55+K55+AO55</f>
        <v>0</v>
      </c>
      <c r="AQ55" s="355"/>
      <c r="AR55" s="77"/>
      <c r="AS55" s="77"/>
      <c r="AT55" s="77"/>
      <c r="AU55" s="77"/>
      <c r="AV55" s="77"/>
      <c r="AW55" s="77"/>
      <c r="AX55" s="77"/>
      <c r="AY55" s="77"/>
      <c r="AZ55" s="17"/>
      <c r="BA55" s="17"/>
      <c r="BB55" s="17"/>
    </row>
    <row r="56" spans="1:54" ht="15" customHeight="1" x14ac:dyDescent="0.3">
      <c r="A56" s="807"/>
      <c r="B56" s="812" t="s">
        <v>53</v>
      </c>
      <c r="C56" s="813"/>
      <c r="D56" s="813"/>
      <c r="E56" s="814"/>
      <c r="F56" s="244"/>
      <c r="G56" s="241"/>
      <c r="H56" s="241"/>
      <c r="I56" s="242"/>
      <c r="J56" s="247"/>
      <c r="K56" s="224"/>
      <c r="L56" s="240"/>
      <c r="M56" s="241"/>
      <c r="N56" s="241"/>
      <c r="O56" s="242"/>
      <c r="P56" s="243"/>
      <c r="Q56" s="225"/>
      <c r="R56" s="240"/>
      <c r="S56" s="241"/>
      <c r="T56" s="241"/>
      <c r="U56" s="242"/>
      <c r="V56" s="243"/>
      <c r="W56" s="225"/>
      <c r="X56" s="240"/>
      <c r="Y56" s="241"/>
      <c r="Z56" s="241"/>
      <c r="AA56" s="242"/>
      <c r="AB56" s="243"/>
      <c r="AC56" s="225"/>
      <c r="AD56" s="240"/>
      <c r="AE56" s="241"/>
      <c r="AF56" s="241"/>
      <c r="AG56" s="242"/>
      <c r="AH56" s="243"/>
      <c r="AI56" s="225"/>
      <c r="AJ56" s="240"/>
      <c r="AK56" s="241"/>
      <c r="AL56" s="241"/>
      <c r="AM56" s="242"/>
      <c r="AN56" s="243"/>
      <c r="AO56" s="225"/>
      <c r="AP56" s="206">
        <f t="shared" si="42"/>
        <v>0</v>
      </c>
      <c r="AQ56" s="355"/>
      <c r="AR56" s="77"/>
      <c r="AS56" s="77"/>
      <c r="AT56" s="77"/>
      <c r="AU56" s="77"/>
      <c r="AV56" s="77"/>
      <c r="AW56" s="77"/>
      <c r="AX56" s="77"/>
      <c r="AY56" s="77"/>
      <c r="AZ56" s="17"/>
      <c r="BA56" s="17"/>
      <c r="BB56" s="17"/>
    </row>
    <row r="57" spans="1:54" ht="15" customHeight="1" x14ac:dyDescent="0.3">
      <c r="A57" s="807"/>
      <c r="B57" s="846" t="s">
        <v>54</v>
      </c>
      <c r="C57" s="847"/>
      <c r="D57" s="847"/>
      <c r="E57" s="848"/>
      <c r="F57" s="244"/>
      <c r="G57" s="241"/>
      <c r="H57" s="241"/>
      <c r="I57" s="242"/>
      <c r="J57" s="247"/>
      <c r="K57" s="224"/>
      <c r="L57" s="240"/>
      <c r="M57" s="241"/>
      <c r="N57" s="241"/>
      <c r="O57" s="242"/>
      <c r="P57" s="243"/>
      <c r="Q57" s="225"/>
      <c r="R57" s="240"/>
      <c r="S57" s="241"/>
      <c r="T57" s="241"/>
      <c r="U57" s="242"/>
      <c r="V57" s="243"/>
      <c r="W57" s="225"/>
      <c r="X57" s="240"/>
      <c r="Y57" s="241"/>
      <c r="Z57" s="241"/>
      <c r="AA57" s="242"/>
      <c r="AB57" s="243"/>
      <c r="AC57" s="225"/>
      <c r="AD57" s="240"/>
      <c r="AE57" s="241"/>
      <c r="AF57" s="241"/>
      <c r="AG57" s="242"/>
      <c r="AH57" s="243"/>
      <c r="AI57" s="225"/>
      <c r="AJ57" s="240"/>
      <c r="AK57" s="241"/>
      <c r="AL57" s="241"/>
      <c r="AM57" s="242"/>
      <c r="AN57" s="243"/>
      <c r="AO57" s="225"/>
      <c r="AP57" s="206">
        <f t="shared" si="42"/>
        <v>0</v>
      </c>
      <c r="AQ57" s="355"/>
      <c r="AR57" s="77"/>
      <c r="AS57" s="77"/>
      <c r="AT57" s="77"/>
      <c r="AU57" s="77"/>
      <c r="AV57" s="77"/>
      <c r="AW57" s="77"/>
      <c r="AX57" s="77"/>
      <c r="AY57" s="77"/>
      <c r="AZ57" s="17"/>
      <c r="BA57" s="17"/>
      <c r="BB57" s="17"/>
    </row>
    <row r="58" spans="1:54" ht="15" customHeight="1" x14ac:dyDescent="0.3">
      <c r="A58" s="807"/>
      <c r="B58" s="812" t="s">
        <v>55</v>
      </c>
      <c r="C58" s="813"/>
      <c r="D58" s="813"/>
      <c r="E58" s="814"/>
      <c r="F58" s="244"/>
      <c r="G58" s="241"/>
      <c r="H58" s="241"/>
      <c r="I58" s="242"/>
      <c r="J58" s="247"/>
      <c r="K58" s="224"/>
      <c r="L58" s="240"/>
      <c r="M58" s="241"/>
      <c r="N58" s="241"/>
      <c r="O58" s="242"/>
      <c r="P58" s="243"/>
      <c r="Q58" s="225"/>
      <c r="R58" s="240"/>
      <c r="S58" s="241"/>
      <c r="T58" s="241"/>
      <c r="U58" s="242"/>
      <c r="V58" s="243"/>
      <c r="W58" s="225"/>
      <c r="X58" s="240"/>
      <c r="Y58" s="241"/>
      <c r="Z58" s="241"/>
      <c r="AA58" s="242"/>
      <c r="AB58" s="243"/>
      <c r="AC58" s="225"/>
      <c r="AD58" s="240"/>
      <c r="AE58" s="241"/>
      <c r="AF58" s="241"/>
      <c r="AG58" s="242"/>
      <c r="AH58" s="243"/>
      <c r="AI58" s="225"/>
      <c r="AJ58" s="240"/>
      <c r="AK58" s="241"/>
      <c r="AL58" s="241"/>
      <c r="AM58" s="242"/>
      <c r="AN58" s="243"/>
      <c r="AO58" s="225"/>
      <c r="AP58" s="206">
        <f t="shared" si="42"/>
        <v>0</v>
      </c>
      <c r="AQ58" s="355"/>
      <c r="AR58" s="77"/>
      <c r="AS58" s="77"/>
      <c r="AT58" s="77"/>
      <c r="AU58" s="77"/>
      <c r="AV58" s="77"/>
      <c r="AW58" s="77"/>
      <c r="AX58" s="77"/>
      <c r="AY58" s="77"/>
      <c r="AZ58" s="17"/>
      <c r="BA58" s="17"/>
      <c r="BB58" s="17"/>
    </row>
    <row r="59" spans="1:54" ht="15" customHeight="1" x14ac:dyDescent="0.3">
      <c r="A59" s="807"/>
      <c r="B59" s="812" t="s">
        <v>56</v>
      </c>
      <c r="C59" s="813"/>
      <c r="D59" s="813"/>
      <c r="E59" s="814"/>
      <c r="F59" s="244"/>
      <c r="G59" s="241"/>
      <c r="H59" s="241"/>
      <c r="I59" s="242"/>
      <c r="J59" s="247"/>
      <c r="K59" s="224"/>
      <c r="L59" s="240"/>
      <c r="M59" s="241"/>
      <c r="N59" s="241"/>
      <c r="O59" s="242"/>
      <c r="P59" s="243"/>
      <c r="Q59" s="225"/>
      <c r="R59" s="240"/>
      <c r="S59" s="241"/>
      <c r="T59" s="241"/>
      <c r="U59" s="242"/>
      <c r="V59" s="243"/>
      <c r="W59" s="225"/>
      <c r="X59" s="240"/>
      <c r="Y59" s="241"/>
      <c r="Z59" s="241"/>
      <c r="AA59" s="242"/>
      <c r="AB59" s="243"/>
      <c r="AC59" s="225"/>
      <c r="AD59" s="240"/>
      <c r="AE59" s="241"/>
      <c r="AF59" s="241"/>
      <c r="AG59" s="242"/>
      <c r="AH59" s="243"/>
      <c r="AI59" s="225"/>
      <c r="AJ59" s="240"/>
      <c r="AK59" s="241"/>
      <c r="AL59" s="241"/>
      <c r="AM59" s="242"/>
      <c r="AN59" s="243"/>
      <c r="AO59" s="225"/>
      <c r="AP59" s="206">
        <f t="shared" si="42"/>
        <v>0</v>
      </c>
      <c r="AQ59" s="355"/>
      <c r="AR59" s="77"/>
      <c r="AS59" s="77"/>
      <c r="AT59" s="77"/>
      <c r="AU59" s="77"/>
      <c r="AV59" s="77"/>
      <c r="AW59" s="77"/>
      <c r="AX59" s="77"/>
      <c r="AY59" s="77"/>
      <c r="AZ59" s="17"/>
      <c r="BA59" s="17"/>
      <c r="BB59" s="17"/>
    </row>
    <row r="60" spans="1:54" ht="15" customHeight="1" x14ac:dyDescent="0.3">
      <c r="A60" s="807"/>
      <c r="B60" s="812" t="s">
        <v>57</v>
      </c>
      <c r="C60" s="813"/>
      <c r="D60" s="813"/>
      <c r="E60" s="814"/>
      <c r="F60" s="80"/>
      <c r="G60" s="81"/>
      <c r="H60" s="81"/>
      <c r="I60" s="82"/>
      <c r="J60" s="83"/>
      <c r="K60" s="84"/>
      <c r="L60" s="85"/>
      <c r="M60" s="81"/>
      <c r="N60" s="81"/>
      <c r="O60" s="82"/>
      <c r="P60" s="86"/>
      <c r="Q60" s="223"/>
      <c r="R60" s="85"/>
      <c r="S60" s="81"/>
      <c r="T60" s="81"/>
      <c r="U60" s="82"/>
      <c r="V60" s="86"/>
      <c r="W60" s="223"/>
      <c r="X60" s="85"/>
      <c r="Y60" s="81"/>
      <c r="Z60" s="81"/>
      <c r="AA60" s="82"/>
      <c r="AB60" s="86"/>
      <c r="AC60" s="223"/>
      <c r="AD60" s="85"/>
      <c r="AE60" s="81"/>
      <c r="AF60" s="81"/>
      <c r="AG60" s="82"/>
      <c r="AH60" s="86"/>
      <c r="AI60" s="223"/>
      <c r="AJ60" s="85"/>
      <c r="AK60" s="81"/>
      <c r="AL60" s="81"/>
      <c r="AM60" s="82"/>
      <c r="AN60" s="86"/>
      <c r="AO60" s="223"/>
      <c r="AP60" s="206">
        <f t="shared" si="42"/>
        <v>0</v>
      </c>
      <c r="AQ60" s="355"/>
      <c r="AR60" s="77"/>
      <c r="AS60" s="77"/>
      <c r="AT60" s="77"/>
      <c r="AU60" s="77"/>
      <c r="AV60" s="77"/>
      <c r="AW60" s="77"/>
      <c r="AX60" s="77"/>
      <c r="AY60" s="77"/>
      <c r="AZ60" s="17"/>
      <c r="BA60" s="17"/>
      <c r="BB60" s="17"/>
    </row>
    <row r="61" spans="1:54" ht="15" customHeight="1" x14ac:dyDescent="0.3">
      <c r="A61" s="807"/>
      <c r="B61" s="812" t="s">
        <v>151</v>
      </c>
      <c r="C61" s="813"/>
      <c r="D61" s="813"/>
      <c r="E61" s="814"/>
      <c r="F61" s="80"/>
      <c r="G61" s="81"/>
      <c r="H61" s="81"/>
      <c r="I61" s="82"/>
      <c r="J61" s="83"/>
      <c r="K61" s="87"/>
      <c r="L61" s="85"/>
      <c r="M61" s="81"/>
      <c r="N61" s="81"/>
      <c r="O61" s="82"/>
      <c r="P61" s="82"/>
      <c r="Q61" s="88"/>
      <c r="R61" s="85"/>
      <c r="S61" s="81"/>
      <c r="T61" s="81"/>
      <c r="U61" s="82"/>
      <c r="V61" s="82"/>
      <c r="W61" s="88"/>
      <c r="X61" s="85"/>
      <c r="Y61" s="81"/>
      <c r="Z61" s="81"/>
      <c r="AA61" s="82"/>
      <c r="AB61" s="82"/>
      <c r="AC61" s="88"/>
      <c r="AD61" s="85"/>
      <c r="AE61" s="81"/>
      <c r="AF61" s="81"/>
      <c r="AG61" s="82"/>
      <c r="AH61" s="82"/>
      <c r="AI61" s="88"/>
      <c r="AJ61" s="85"/>
      <c r="AK61" s="81"/>
      <c r="AL61" s="81"/>
      <c r="AM61" s="82"/>
      <c r="AN61" s="82"/>
      <c r="AO61" s="88"/>
      <c r="AP61" s="206">
        <f t="shared" si="42"/>
        <v>0</v>
      </c>
      <c r="AQ61" s="355"/>
      <c r="AR61" s="77"/>
      <c r="AS61" s="77"/>
      <c r="AT61" s="77"/>
      <c r="AU61" s="77"/>
      <c r="AV61" s="77"/>
      <c r="AW61" s="77"/>
      <c r="AX61" s="77"/>
      <c r="AY61" s="77"/>
      <c r="AZ61" s="17"/>
      <c r="BA61" s="17"/>
      <c r="BB61" s="17"/>
    </row>
    <row r="62" spans="1:54" ht="15" customHeight="1" x14ac:dyDescent="0.3">
      <c r="A62" s="807"/>
      <c r="B62" s="812" t="s">
        <v>59</v>
      </c>
      <c r="C62" s="813"/>
      <c r="D62" s="813"/>
      <c r="E62" s="814"/>
      <c r="F62" s="80"/>
      <c r="G62" s="81"/>
      <c r="H62" s="81"/>
      <c r="I62" s="82"/>
      <c r="J62" s="83"/>
      <c r="K62" s="89"/>
      <c r="L62" s="85"/>
      <c r="M62" s="81"/>
      <c r="N62" s="81"/>
      <c r="O62" s="82"/>
      <c r="P62" s="82"/>
      <c r="Q62" s="90"/>
      <c r="R62" s="85"/>
      <c r="S62" s="81"/>
      <c r="T62" s="81"/>
      <c r="U62" s="82"/>
      <c r="V62" s="82"/>
      <c r="W62" s="90"/>
      <c r="X62" s="85"/>
      <c r="Y62" s="81"/>
      <c r="Z62" s="81"/>
      <c r="AA62" s="82"/>
      <c r="AB62" s="82"/>
      <c r="AC62" s="90"/>
      <c r="AD62" s="85"/>
      <c r="AE62" s="81"/>
      <c r="AF62" s="81"/>
      <c r="AG62" s="82"/>
      <c r="AH62" s="82"/>
      <c r="AI62" s="90"/>
      <c r="AJ62" s="85"/>
      <c r="AK62" s="81"/>
      <c r="AL62" s="81"/>
      <c r="AM62" s="82"/>
      <c r="AN62" s="82"/>
      <c r="AO62" s="90"/>
      <c r="AP62" s="206">
        <f t="shared" si="42"/>
        <v>0</v>
      </c>
      <c r="AQ62" s="355"/>
      <c r="AR62" s="77"/>
      <c r="AS62" s="77"/>
      <c r="AT62" s="77"/>
      <c r="AU62" s="77"/>
      <c r="AV62" s="77"/>
      <c r="AW62" s="77"/>
      <c r="AX62" s="77"/>
      <c r="AY62" s="77"/>
      <c r="AZ62" s="17"/>
      <c r="BA62" s="17"/>
      <c r="BB62" s="17"/>
    </row>
    <row r="63" spans="1:54" ht="15" customHeight="1" x14ac:dyDescent="0.3">
      <c r="A63" s="807"/>
      <c r="B63" s="812" t="s">
        <v>59</v>
      </c>
      <c r="C63" s="813"/>
      <c r="D63" s="813"/>
      <c r="E63" s="814"/>
      <c r="F63" s="80"/>
      <c r="G63" s="81"/>
      <c r="H63" s="81"/>
      <c r="I63" s="82"/>
      <c r="J63" s="83"/>
      <c r="K63" s="91"/>
      <c r="L63" s="85"/>
      <c r="M63" s="81"/>
      <c r="N63" s="81"/>
      <c r="O63" s="82"/>
      <c r="P63" s="86"/>
      <c r="Q63" s="92"/>
      <c r="R63" s="85"/>
      <c r="S63" s="81"/>
      <c r="T63" s="81"/>
      <c r="U63" s="82"/>
      <c r="V63" s="86"/>
      <c r="W63" s="92"/>
      <c r="X63" s="85"/>
      <c r="Y63" s="81"/>
      <c r="Z63" s="81"/>
      <c r="AA63" s="82"/>
      <c r="AB63" s="86"/>
      <c r="AC63" s="92"/>
      <c r="AD63" s="85"/>
      <c r="AE63" s="81"/>
      <c r="AF63" s="81"/>
      <c r="AG63" s="82"/>
      <c r="AH63" s="86"/>
      <c r="AI63" s="92"/>
      <c r="AJ63" s="85"/>
      <c r="AK63" s="81"/>
      <c r="AL63" s="81"/>
      <c r="AM63" s="82"/>
      <c r="AN63" s="86"/>
      <c r="AO63" s="92"/>
      <c r="AP63" s="206">
        <f t="shared" si="42"/>
        <v>0</v>
      </c>
      <c r="AQ63" s="355"/>
      <c r="AR63" s="77"/>
      <c r="AS63" s="77"/>
      <c r="AT63" s="77"/>
      <c r="AU63" s="77"/>
      <c r="AV63" s="77"/>
      <c r="AW63" s="77"/>
      <c r="AX63" s="77"/>
      <c r="AY63" s="77"/>
      <c r="AZ63" s="17"/>
      <c r="BA63" s="17"/>
      <c r="BB63" s="17"/>
    </row>
    <row r="64" spans="1:54" ht="15.75" customHeight="1" thickBot="1" x14ac:dyDescent="0.35">
      <c r="A64" s="807"/>
      <c r="B64" s="812" t="s">
        <v>59</v>
      </c>
      <c r="C64" s="813"/>
      <c r="D64" s="813"/>
      <c r="E64" s="814"/>
      <c r="F64" s="80"/>
      <c r="G64" s="81"/>
      <c r="H64" s="81"/>
      <c r="I64" s="82"/>
      <c r="J64" s="83"/>
      <c r="K64" s="93"/>
      <c r="L64" s="85"/>
      <c r="M64" s="81"/>
      <c r="N64" s="81"/>
      <c r="O64" s="82"/>
      <c r="P64" s="86"/>
      <c r="Q64" s="94"/>
      <c r="R64" s="85"/>
      <c r="S64" s="81"/>
      <c r="T64" s="81"/>
      <c r="U64" s="82"/>
      <c r="V64" s="86"/>
      <c r="W64" s="94"/>
      <c r="X64" s="85"/>
      <c r="Y64" s="81"/>
      <c r="Z64" s="81"/>
      <c r="AA64" s="82"/>
      <c r="AB64" s="86"/>
      <c r="AC64" s="94"/>
      <c r="AD64" s="85"/>
      <c r="AE64" s="81"/>
      <c r="AF64" s="81"/>
      <c r="AG64" s="82"/>
      <c r="AH64" s="86"/>
      <c r="AI64" s="94"/>
      <c r="AJ64" s="85"/>
      <c r="AK64" s="81"/>
      <c r="AL64" s="81"/>
      <c r="AM64" s="82"/>
      <c r="AN64" s="86"/>
      <c r="AO64" s="94"/>
      <c r="AP64" s="206">
        <f t="shared" si="42"/>
        <v>0</v>
      </c>
      <c r="AQ64" s="361"/>
      <c r="AR64" s="77"/>
      <c r="AS64" s="77"/>
      <c r="AT64" s="77"/>
      <c r="AU64" s="77"/>
      <c r="AV64" s="77"/>
      <c r="AW64" s="77"/>
      <c r="AX64" s="77"/>
      <c r="AY64" s="77"/>
      <c r="AZ64" s="17"/>
      <c r="BA64" s="17"/>
      <c r="BB64" s="17"/>
    </row>
    <row r="65" spans="1:54" ht="15.75" customHeight="1" thickBot="1" x14ac:dyDescent="0.35">
      <c r="A65" s="808"/>
      <c r="B65" s="768" t="s">
        <v>60</v>
      </c>
      <c r="C65" s="769"/>
      <c r="D65" s="769"/>
      <c r="E65" s="769"/>
      <c r="F65" s="769"/>
      <c r="G65" s="769"/>
      <c r="H65" s="769"/>
      <c r="I65" s="769"/>
      <c r="J65" s="770"/>
      <c r="K65" s="95">
        <f>SUM(K54:K64)</f>
        <v>0</v>
      </c>
      <c r="L65" s="768" t="s">
        <v>61</v>
      </c>
      <c r="M65" s="769"/>
      <c r="N65" s="769"/>
      <c r="O65" s="769"/>
      <c r="P65" s="770"/>
      <c r="Q65" s="62">
        <f>SUM(Q54:Q64)</f>
        <v>0</v>
      </c>
      <c r="R65" s="768" t="s">
        <v>62</v>
      </c>
      <c r="S65" s="769"/>
      <c r="T65" s="769"/>
      <c r="U65" s="769"/>
      <c r="V65" s="770"/>
      <c r="W65" s="62">
        <f>SUM(W54:W64)</f>
        <v>0</v>
      </c>
      <c r="X65" s="768" t="s">
        <v>63</v>
      </c>
      <c r="Y65" s="769"/>
      <c r="Z65" s="769"/>
      <c r="AA65" s="769"/>
      <c r="AB65" s="770"/>
      <c r="AC65" s="62">
        <f>SUM(AC54:AC64)</f>
        <v>0</v>
      </c>
      <c r="AD65" s="768" t="s">
        <v>64</v>
      </c>
      <c r="AE65" s="769"/>
      <c r="AF65" s="769"/>
      <c r="AG65" s="769"/>
      <c r="AH65" s="770"/>
      <c r="AI65" s="62">
        <f>SUM(AI54:AI64)</f>
        <v>0</v>
      </c>
      <c r="AJ65" s="768" t="s">
        <v>175</v>
      </c>
      <c r="AK65" s="769"/>
      <c r="AL65" s="769"/>
      <c r="AM65" s="769"/>
      <c r="AN65" s="770"/>
      <c r="AO65" s="62">
        <f>SUM(AO54:AO64)</f>
        <v>0</v>
      </c>
      <c r="AP65" s="65">
        <f>AI65+AC65+W65+Q65+K65+AO65</f>
        <v>0</v>
      </c>
      <c r="AQ65" s="357" t="b">
        <f>IF(AP65=SUM(AP54:AP64),TRUE)</f>
        <v>1</v>
      </c>
      <c r="AR65" s="77"/>
      <c r="AS65" s="77"/>
      <c r="AT65" s="77"/>
      <c r="AU65" s="77"/>
      <c r="AV65" s="77"/>
      <c r="AW65" s="77"/>
      <c r="AX65" s="77"/>
      <c r="AY65" s="77"/>
      <c r="AZ65" s="17"/>
      <c r="BA65" s="17"/>
      <c r="BB65" s="17"/>
    </row>
    <row r="66" spans="1:54" s="17" customFormat="1" ht="9" customHeight="1" thickBot="1" x14ac:dyDescent="0.35">
      <c r="E66" s="68"/>
      <c r="F66" s="24"/>
      <c r="G66" s="24"/>
      <c r="H66" s="24"/>
      <c r="I66" s="24"/>
      <c r="J66" s="24"/>
      <c r="K66" s="70"/>
      <c r="L66" s="24"/>
      <c r="M66" s="24"/>
      <c r="N66" s="24"/>
      <c r="O66" s="24"/>
      <c r="P66" s="24"/>
      <c r="Q66" s="70"/>
      <c r="R66" s="24"/>
      <c r="S66" s="24"/>
      <c r="T66" s="24"/>
      <c r="U66" s="24"/>
      <c r="V66" s="24"/>
      <c r="W66" s="70"/>
      <c r="X66" s="24"/>
      <c r="Y66" s="24"/>
      <c r="Z66" s="24"/>
      <c r="AA66" s="24"/>
      <c r="AB66" s="24"/>
      <c r="AC66" s="70"/>
      <c r="AD66" s="24"/>
      <c r="AE66" s="24"/>
      <c r="AF66" s="24"/>
      <c r="AG66" s="24"/>
      <c r="AH66" s="24"/>
      <c r="AI66" s="70"/>
      <c r="AJ66" s="24"/>
      <c r="AK66" s="24"/>
      <c r="AL66" s="24"/>
      <c r="AM66" s="24"/>
      <c r="AN66" s="24"/>
      <c r="AO66" s="70"/>
      <c r="AP66" s="72"/>
      <c r="AQ66" s="358"/>
      <c r="AR66" s="77"/>
      <c r="AS66" s="77"/>
      <c r="AT66" s="77"/>
      <c r="AU66" s="77"/>
      <c r="AV66" s="77"/>
      <c r="AW66" s="77"/>
      <c r="AX66" s="77"/>
      <c r="AY66" s="77"/>
    </row>
    <row r="67" spans="1:54" s="17" customFormat="1" ht="19.5" customHeight="1" thickBot="1" x14ac:dyDescent="0.5">
      <c r="A67" s="795" t="s">
        <v>65</v>
      </c>
      <c r="B67" s="815" t="s">
        <v>287</v>
      </c>
      <c r="C67" s="816"/>
      <c r="D67" s="816"/>
      <c r="E67" s="816"/>
      <c r="F67" s="96"/>
      <c r="G67" s="97"/>
      <c r="H67" s="97"/>
      <c r="I67" s="73"/>
      <c r="J67" s="73"/>
      <c r="K67" s="73"/>
      <c r="L67" s="97"/>
      <c r="M67" s="73"/>
      <c r="N67" s="73"/>
      <c r="O67" s="73"/>
      <c r="P67" s="73"/>
      <c r="Q67" s="73"/>
      <c r="R67" s="97"/>
      <c r="S67" s="73"/>
      <c r="T67" s="73"/>
      <c r="U67" s="73"/>
      <c r="V67" s="73"/>
      <c r="W67" s="73"/>
      <c r="X67" s="97"/>
      <c r="Y67" s="73"/>
      <c r="Z67" s="73"/>
      <c r="AA67" s="73"/>
      <c r="AB67" s="73"/>
      <c r="AC67" s="73"/>
      <c r="AD67" s="97"/>
      <c r="AE67" s="73"/>
      <c r="AF67" s="73"/>
      <c r="AG67" s="73"/>
      <c r="AH67" s="73"/>
      <c r="AI67" s="73"/>
      <c r="AJ67" s="97"/>
      <c r="AK67" s="73"/>
      <c r="AL67" s="73"/>
      <c r="AM67" s="73"/>
      <c r="AN67" s="73"/>
      <c r="AO67" s="73"/>
      <c r="AP67" s="98"/>
      <c r="AQ67" s="363"/>
      <c r="AR67" s="77"/>
      <c r="AS67" s="77"/>
      <c r="AT67" s="77"/>
      <c r="AU67" s="77"/>
      <c r="AV67" s="77"/>
      <c r="AW67" s="77"/>
      <c r="AX67" s="77"/>
      <c r="AY67" s="77"/>
    </row>
    <row r="68" spans="1:54" s="17" customFormat="1" ht="15" customHeight="1" x14ac:dyDescent="0.3">
      <c r="A68" s="796"/>
      <c r="B68" s="852" t="s">
        <v>66</v>
      </c>
      <c r="C68" s="853"/>
      <c r="D68" s="853"/>
      <c r="E68" s="854"/>
      <c r="F68" s="100"/>
      <c r="G68" s="101"/>
      <c r="H68" s="101"/>
      <c r="I68" s="101"/>
      <c r="J68" s="101"/>
      <c r="K68" s="102"/>
      <c r="L68" s="101"/>
      <c r="M68" s="101"/>
      <c r="N68" s="101"/>
      <c r="O68" s="101"/>
      <c r="P68" s="101"/>
      <c r="Q68" s="103"/>
      <c r="R68" s="101"/>
      <c r="S68" s="101"/>
      <c r="T68" s="101"/>
      <c r="U68" s="101"/>
      <c r="V68" s="101"/>
      <c r="W68" s="103"/>
      <c r="X68" s="101"/>
      <c r="Y68" s="101"/>
      <c r="Z68" s="101"/>
      <c r="AA68" s="101"/>
      <c r="AB68" s="101"/>
      <c r="AC68" s="103"/>
      <c r="AD68" s="101"/>
      <c r="AE68" s="101"/>
      <c r="AF68" s="101"/>
      <c r="AG68" s="101"/>
      <c r="AH68" s="101"/>
      <c r="AI68" s="103"/>
      <c r="AJ68" s="101"/>
      <c r="AK68" s="101"/>
      <c r="AL68" s="101"/>
      <c r="AM68" s="101"/>
      <c r="AN68" s="101"/>
      <c r="AO68" s="103"/>
      <c r="AP68" s="206">
        <f>AI68+AC68+W68+Q68+K68+AO68</f>
        <v>0</v>
      </c>
      <c r="AQ68" s="355"/>
      <c r="AR68" s="77"/>
      <c r="AS68" s="77"/>
      <c r="AT68" s="77"/>
      <c r="AU68" s="77"/>
      <c r="AV68" s="77"/>
      <c r="AW68" s="77"/>
      <c r="AX68" s="77"/>
      <c r="AY68" s="77"/>
    </row>
    <row r="69" spans="1:54" s="17" customFormat="1" x14ac:dyDescent="0.3">
      <c r="A69" s="796"/>
      <c r="B69" s="798" t="s">
        <v>67</v>
      </c>
      <c r="C69" s="799"/>
      <c r="D69" s="799"/>
      <c r="E69" s="800"/>
      <c r="F69" s="104"/>
      <c r="G69" s="105"/>
      <c r="H69" s="105"/>
      <c r="I69" s="105"/>
      <c r="J69" s="105"/>
      <c r="K69" s="106"/>
      <c r="L69" s="105"/>
      <c r="M69" s="105"/>
      <c r="N69" s="105"/>
      <c r="O69" s="105"/>
      <c r="P69" s="105"/>
      <c r="Q69" s="107"/>
      <c r="R69" s="105"/>
      <c r="S69" s="105"/>
      <c r="T69" s="105"/>
      <c r="U69" s="105"/>
      <c r="V69" s="105"/>
      <c r="W69" s="107"/>
      <c r="X69" s="105"/>
      <c r="Y69" s="105"/>
      <c r="Z69" s="105"/>
      <c r="AA69" s="105"/>
      <c r="AB69" s="105"/>
      <c r="AC69" s="107"/>
      <c r="AD69" s="105"/>
      <c r="AE69" s="105"/>
      <c r="AF69" s="105"/>
      <c r="AG69" s="105"/>
      <c r="AH69" s="105"/>
      <c r="AI69" s="107"/>
      <c r="AJ69" s="105"/>
      <c r="AK69" s="105"/>
      <c r="AL69" s="105"/>
      <c r="AM69" s="105"/>
      <c r="AN69" s="105"/>
      <c r="AO69" s="107"/>
      <c r="AP69" s="206">
        <f t="shared" ref="AP69:AP70" si="43">AI69+AC69+W69+Q69+K69+AO69</f>
        <v>0</v>
      </c>
      <c r="AQ69" s="355"/>
      <c r="AR69" s="77"/>
      <c r="AS69" s="77"/>
      <c r="AT69" s="77"/>
      <c r="AU69" s="77"/>
      <c r="AV69" s="77"/>
      <c r="AW69" s="77"/>
      <c r="AX69" s="77"/>
      <c r="AY69" s="77"/>
    </row>
    <row r="70" spans="1:54" s="17" customFormat="1" ht="13.5" thickBot="1" x14ac:dyDescent="0.35">
      <c r="A70" s="796"/>
      <c r="B70" s="798" t="s">
        <v>68</v>
      </c>
      <c r="C70" s="799"/>
      <c r="D70" s="799"/>
      <c r="E70" s="800"/>
      <c r="F70" s="104"/>
      <c r="G70" s="105"/>
      <c r="H70" s="105"/>
      <c r="I70" s="105"/>
      <c r="J70" s="105"/>
      <c r="K70" s="106"/>
      <c r="L70" s="105"/>
      <c r="M70" s="105"/>
      <c r="N70" s="105"/>
      <c r="O70" s="105"/>
      <c r="P70" s="105"/>
      <c r="Q70" s="107"/>
      <c r="R70" s="105"/>
      <c r="S70" s="105"/>
      <c r="T70" s="105"/>
      <c r="U70" s="105"/>
      <c r="V70" s="105"/>
      <c r="W70" s="107"/>
      <c r="X70" s="105"/>
      <c r="Y70" s="105"/>
      <c r="Z70" s="105"/>
      <c r="AA70" s="105"/>
      <c r="AB70" s="105"/>
      <c r="AC70" s="107"/>
      <c r="AD70" s="105"/>
      <c r="AE70" s="105"/>
      <c r="AF70" s="105"/>
      <c r="AG70" s="105"/>
      <c r="AH70" s="105"/>
      <c r="AI70" s="107"/>
      <c r="AJ70" s="105"/>
      <c r="AK70" s="105"/>
      <c r="AL70" s="105"/>
      <c r="AM70" s="105"/>
      <c r="AN70" s="105"/>
      <c r="AO70" s="107"/>
      <c r="AP70" s="206">
        <f t="shared" si="43"/>
        <v>0</v>
      </c>
      <c r="AQ70" s="361"/>
      <c r="AR70" s="77"/>
      <c r="AS70" s="77"/>
      <c r="AT70" s="77"/>
      <c r="AU70" s="77"/>
      <c r="AV70" s="77"/>
      <c r="AW70" s="77"/>
      <c r="AX70" s="77"/>
      <c r="AY70" s="77"/>
    </row>
    <row r="71" spans="1:54" s="17" customFormat="1" ht="13.5" thickBot="1" x14ac:dyDescent="0.35">
      <c r="A71" s="796"/>
      <c r="B71" s="801" t="s">
        <v>69</v>
      </c>
      <c r="C71" s="802"/>
      <c r="D71" s="802"/>
      <c r="E71" s="802"/>
      <c r="F71" s="769"/>
      <c r="G71" s="769"/>
      <c r="H71" s="769"/>
      <c r="I71" s="769"/>
      <c r="J71" s="769"/>
      <c r="K71" s="62">
        <f>SUM(K68:K70)</f>
        <v>0</v>
      </c>
      <c r="L71" s="768" t="s">
        <v>70</v>
      </c>
      <c r="M71" s="769"/>
      <c r="N71" s="769"/>
      <c r="O71" s="769"/>
      <c r="P71" s="769"/>
      <c r="Q71" s="62">
        <f>SUM(Q68:Q70)</f>
        <v>0</v>
      </c>
      <c r="R71" s="768" t="s">
        <v>71</v>
      </c>
      <c r="S71" s="769"/>
      <c r="T71" s="769"/>
      <c r="U71" s="769"/>
      <c r="V71" s="769"/>
      <c r="W71" s="62">
        <f>SUM(W68:W70)</f>
        <v>0</v>
      </c>
      <c r="X71" s="768" t="s">
        <v>72</v>
      </c>
      <c r="Y71" s="769"/>
      <c r="Z71" s="769"/>
      <c r="AA71" s="769"/>
      <c r="AB71" s="769"/>
      <c r="AC71" s="62">
        <f>SUM(AC68:AC70)</f>
        <v>0</v>
      </c>
      <c r="AD71" s="768" t="s">
        <v>73</v>
      </c>
      <c r="AE71" s="769"/>
      <c r="AF71" s="769"/>
      <c r="AG71" s="769"/>
      <c r="AH71" s="769"/>
      <c r="AI71" s="62">
        <f>SUM(AI68:AI70)</f>
        <v>0</v>
      </c>
      <c r="AJ71" s="768" t="s">
        <v>176</v>
      </c>
      <c r="AK71" s="769"/>
      <c r="AL71" s="769"/>
      <c r="AM71" s="769"/>
      <c r="AN71" s="769"/>
      <c r="AO71" s="62">
        <f>SUM(AO68:AO70)</f>
        <v>0</v>
      </c>
      <c r="AP71" s="65">
        <f>K71+Q71+W71+AC71+AI71+AO71</f>
        <v>0</v>
      </c>
      <c r="AQ71" s="357" t="b">
        <f>IF(AP71=SUM(AP68:AP70),TRUE)</f>
        <v>1</v>
      </c>
      <c r="AR71" s="77"/>
      <c r="AS71" s="77"/>
      <c r="AT71" s="77"/>
      <c r="AU71" s="77"/>
      <c r="AV71" s="77"/>
      <c r="AW71" s="77"/>
      <c r="AX71" s="77"/>
      <c r="AY71" s="77"/>
    </row>
    <row r="72" spans="1:54" s="17" customFormat="1" ht="16.5" customHeight="1" thickBot="1" x14ac:dyDescent="0.5">
      <c r="A72" s="796"/>
      <c r="B72" s="815" t="s">
        <v>74</v>
      </c>
      <c r="C72" s="816"/>
      <c r="D72" s="816"/>
      <c r="E72" s="816"/>
      <c r="F72" s="97"/>
      <c r="G72" s="97"/>
      <c r="H72" s="97"/>
      <c r="I72" s="73"/>
      <c r="J72" s="73"/>
      <c r="K72" s="74"/>
      <c r="L72" s="97"/>
      <c r="M72" s="73"/>
      <c r="N72" s="73"/>
      <c r="O72" s="73"/>
      <c r="P72" s="73"/>
      <c r="Q72" s="74"/>
      <c r="R72" s="97"/>
      <c r="S72" s="73"/>
      <c r="T72" s="73"/>
      <c r="U72" s="73"/>
      <c r="V72" s="73"/>
      <c r="W72" s="108"/>
      <c r="X72" s="97"/>
      <c r="Y72" s="73"/>
      <c r="Z72" s="73"/>
      <c r="AA72" s="73"/>
      <c r="AB72" s="73"/>
      <c r="AC72" s="108"/>
      <c r="AD72" s="97"/>
      <c r="AE72" s="73"/>
      <c r="AF72" s="73"/>
      <c r="AG72" s="73"/>
      <c r="AH72" s="73"/>
      <c r="AI72" s="108"/>
      <c r="AJ72" s="97"/>
      <c r="AK72" s="73"/>
      <c r="AL72" s="73"/>
      <c r="AM72" s="73"/>
      <c r="AN72" s="73"/>
      <c r="AO72" s="108"/>
      <c r="AP72" s="76"/>
      <c r="AQ72" s="359"/>
      <c r="AR72" s="77"/>
      <c r="AS72" s="77"/>
      <c r="AT72" s="77"/>
      <c r="AU72" s="77"/>
      <c r="AV72" s="77"/>
      <c r="AW72" s="77"/>
      <c r="AX72" s="77"/>
      <c r="AY72" s="77"/>
    </row>
    <row r="73" spans="1:54" s="17" customFormat="1" ht="15" customHeight="1" x14ac:dyDescent="0.3">
      <c r="A73" s="796"/>
      <c r="B73" s="809" t="s">
        <v>75</v>
      </c>
      <c r="C73" s="810"/>
      <c r="D73" s="810"/>
      <c r="E73" s="811"/>
      <c r="F73" s="109"/>
      <c r="G73" s="110"/>
      <c r="H73" s="110"/>
      <c r="I73" s="110"/>
      <c r="J73" s="110"/>
      <c r="K73" s="111"/>
      <c r="L73" s="101"/>
      <c r="M73" s="101"/>
      <c r="N73" s="101"/>
      <c r="O73" s="101"/>
      <c r="P73" s="101"/>
      <c r="Q73" s="111"/>
      <c r="R73" s="101"/>
      <c r="S73" s="101"/>
      <c r="T73" s="101"/>
      <c r="U73" s="101"/>
      <c r="V73" s="101"/>
      <c r="W73" s="111"/>
      <c r="X73" s="101"/>
      <c r="Y73" s="101"/>
      <c r="Z73" s="101"/>
      <c r="AA73" s="101"/>
      <c r="AB73" s="101"/>
      <c r="AC73" s="111"/>
      <c r="AD73" s="101"/>
      <c r="AE73" s="101"/>
      <c r="AF73" s="101"/>
      <c r="AG73" s="101"/>
      <c r="AH73" s="101"/>
      <c r="AI73" s="111"/>
      <c r="AJ73" s="101"/>
      <c r="AK73" s="101"/>
      <c r="AL73" s="101"/>
      <c r="AM73" s="101"/>
      <c r="AN73" s="101"/>
      <c r="AO73" s="111"/>
      <c r="AP73" s="206">
        <f>AI73+AC73+W73+Q73+K73+AO73</f>
        <v>0</v>
      </c>
      <c r="AQ73" s="355"/>
      <c r="AR73" s="77"/>
      <c r="AS73" s="77"/>
      <c r="AT73" s="77"/>
      <c r="AU73" s="77"/>
      <c r="AV73" s="77"/>
      <c r="AW73" s="77"/>
      <c r="AX73" s="77"/>
      <c r="AY73" s="77"/>
    </row>
    <row r="74" spans="1:54" s="17" customFormat="1" x14ac:dyDescent="0.3">
      <c r="A74" s="796"/>
      <c r="B74" s="812" t="s">
        <v>76</v>
      </c>
      <c r="C74" s="813"/>
      <c r="D74" s="813"/>
      <c r="E74" s="814"/>
      <c r="F74" s="112"/>
      <c r="G74" s="113"/>
      <c r="H74" s="113"/>
      <c r="I74" s="113"/>
      <c r="J74" s="113"/>
      <c r="K74" s="114"/>
      <c r="L74" s="113"/>
      <c r="M74" s="113"/>
      <c r="N74" s="113"/>
      <c r="O74" s="113"/>
      <c r="P74" s="113"/>
      <c r="Q74" s="114"/>
      <c r="R74" s="113"/>
      <c r="S74" s="113"/>
      <c r="T74" s="113"/>
      <c r="U74" s="113"/>
      <c r="V74" s="113"/>
      <c r="W74" s="114"/>
      <c r="X74" s="113"/>
      <c r="Y74" s="113"/>
      <c r="Z74" s="113"/>
      <c r="AA74" s="113"/>
      <c r="AB74" s="113"/>
      <c r="AC74" s="114"/>
      <c r="AD74" s="113"/>
      <c r="AE74" s="113"/>
      <c r="AF74" s="113"/>
      <c r="AG74" s="113"/>
      <c r="AH74" s="113"/>
      <c r="AI74" s="114"/>
      <c r="AJ74" s="113"/>
      <c r="AK74" s="113"/>
      <c r="AL74" s="113"/>
      <c r="AM74" s="113"/>
      <c r="AN74" s="113"/>
      <c r="AO74" s="114"/>
      <c r="AP74" s="206">
        <f t="shared" ref="AP74:AP78" si="44">AI74+AC74+W74+Q74+K74+AO74</f>
        <v>0</v>
      </c>
      <c r="AQ74" s="355"/>
      <c r="AR74" s="77"/>
      <c r="AS74" s="77"/>
      <c r="AT74" s="77"/>
      <c r="AU74" s="77"/>
      <c r="AV74" s="77"/>
      <c r="AW74" s="77"/>
      <c r="AX74" s="77"/>
      <c r="AY74" s="77"/>
    </row>
    <row r="75" spans="1:54" s="17" customFormat="1" x14ac:dyDescent="0.3">
      <c r="A75" s="796"/>
      <c r="B75" s="812" t="s">
        <v>77</v>
      </c>
      <c r="C75" s="813"/>
      <c r="D75" s="813"/>
      <c r="E75" s="814"/>
      <c r="F75" s="112"/>
      <c r="G75" s="113"/>
      <c r="H75" s="113"/>
      <c r="I75" s="113"/>
      <c r="J75" s="113"/>
      <c r="K75" s="114"/>
      <c r="L75" s="113"/>
      <c r="M75" s="113"/>
      <c r="N75" s="113"/>
      <c r="O75" s="113"/>
      <c r="P75" s="113"/>
      <c r="Q75" s="114"/>
      <c r="R75" s="113"/>
      <c r="S75" s="113"/>
      <c r="T75" s="113"/>
      <c r="U75" s="113"/>
      <c r="V75" s="113"/>
      <c r="W75" s="114"/>
      <c r="X75" s="113"/>
      <c r="Y75" s="113"/>
      <c r="Z75" s="113"/>
      <c r="AA75" s="113"/>
      <c r="AB75" s="113"/>
      <c r="AC75" s="114"/>
      <c r="AD75" s="113"/>
      <c r="AE75" s="113"/>
      <c r="AF75" s="113"/>
      <c r="AG75" s="113"/>
      <c r="AH75" s="113"/>
      <c r="AI75" s="114"/>
      <c r="AJ75" s="113"/>
      <c r="AK75" s="113"/>
      <c r="AL75" s="113"/>
      <c r="AM75" s="113"/>
      <c r="AN75" s="113"/>
      <c r="AO75" s="114"/>
      <c r="AP75" s="206">
        <f t="shared" si="44"/>
        <v>0</v>
      </c>
      <c r="AQ75" s="355"/>
      <c r="AR75" s="77"/>
      <c r="AS75" s="77"/>
      <c r="AT75" s="77"/>
      <c r="AU75" s="77"/>
      <c r="AV75" s="77"/>
      <c r="AW75" s="77"/>
      <c r="AX75" s="77"/>
      <c r="AY75" s="77"/>
    </row>
    <row r="76" spans="1:54" s="17" customFormat="1" x14ac:dyDescent="0.3">
      <c r="A76" s="796"/>
      <c r="B76" s="812" t="s">
        <v>78</v>
      </c>
      <c r="C76" s="813"/>
      <c r="D76" s="813"/>
      <c r="E76" s="814"/>
      <c r="F76" s="112"/>
      <c r="G76" s="113"/>
      <c r="H76" s="113"/>
      <c r="I76" s="113"/>
      <c r="J76" s="113"/>
      <c r="K76" s="114"/>
      <c r="L76" s="113"/>
      <c r="M76" s="113"/>
      <c r="N76" s="113"/>
      <c r="O76" s="113"/>
      <c r="P76" s="113"/>
      <c r="Q76" s="114"/>
      <c r="R76" s="113"/>
      <c r="S76" s="113"/>
      <c r="T76" s="113"/>
      <c r="U76" s="113"/>
      <c r="V76" s="113"/>
      <c r="W76" s="114"/>
      <c r="X76" s="113"/>
      <c r="Y76" s="113"/>
      <c r="Z76" s="113"/>
      <c r="AA76" s="113"/>
      <c r="AB76" s="113"/>
      <c r="AC76" s="114"/>
      <c r="AD76" s="113"/>
      <c r="AE76" s="113"/>
      <c r="AF76" s="113"/>
      <c r="AG76" s="113"/>
      <c r="AH76" s="113"/>
      <c r="AI76" s="114"/>
      <c r="AJ76" s="113"/>
      <c r="AK76" s="113"/>
      <c r="AL76" s="113"/>
      <c r="AM76" s="113"/>
      <c r="AN76" s="113"/>
      <c r="AO76" s="114"/>
      <c r="AP76" s="206">
        <f t="shared" si="44"/>
        <v>0</v>
      </c>
      <c r="AQ76" s="355"/>
      <c r="AR76" s="77"/>
      <c r="AS76" s="77"/>
      <c r="AT76" s="77"/>
      <c r="AU76" s="77"/>
      <c r="AV76" s="77"/>
      <c r="AW76" s="77"/>
      <c r="AX76" s="77"/>
      <c r="AY76" s="77"/>
    </row>
    <row r="77" spans="1:54" s="17" customFormat="1" x14ac:dyDescent="0.3">
      <c r="A77" s="796"/>
      <c r="B77" s="812" t="s">
        <v>79</v>
      </c>
      <c r="C77" s="813"/>
      <c r="D77" s="813"/>
      <c r="E77" s="814"/>
      <c r="F77" s="112"/>
      <c r="G77" s="113"/>
      <c r="H77" s="113"/>
      <c r="I77" s="113"/>
      <c r="J77" s="113"/>
      <c r="K77" s="114"/>
      <c r="L77" s="113"/>
      <c r="M77" s="113"/>
      <c r="N77" s="113"/>
      <c r="O77" s="113"/>
      <c r="P77" s="113"/>
      <c r="Q77" s="114"/>
      <c r="R77" s="113"/>
      <c r="S77" s="113"/>
      <c r="T77" s="113"/>
      <c r="U77" s="113"/>
      <c r="V77" s="113"/>
      <c r="W77" s="114"/>
      <c r="X77" s="113"/>
      <c r="Y77" s="113"/>
      <c r="Z77" s="113"/>
      <c r="AA77" s="113"/>
      <c r="AB77" s="113"/>
      <c r="AC77" s="114"/>
      <c r="AD77" s="113"/>
      <c r="AE77" s="113"/>
      <c r="AF77" s="113"/>
      <c r="AG77" s="113"/>
      <c r="AH77" s="113"/>
      <c r="AI77" s="114"/>
      <c r="AJ77" s="113"/>
      <c r="AK77" s="113"/>
      <c r="AL77" s="113"/>
      <c r="AM77" s="113"/>
      <c r="AN77" s="113"/>
      <c r="AO77" s="114"/>
      <c r="AP77" s="206">
        <f t="shared" si="44"/>
        <v>0</v>
      </c>
      <c r="AQ77" s="355"/>
      <c r="AR77" s="77"/>
      <c r="AS77" s="77"/>
      <c r="AT77" s="77"/>
      <c r="AU77" s="77"/>
      <c r="AV77" s="77"/>
      <c r="AW77" s="77"/>
      <c r="AX77" s="77"/>
      <c r="AY77" s="77"/>
    </row>
    <row r="78" spans="1:54" s="17" customFormat="1" ht="15.75" customHeight="1" thickBot="1" x14ac:dyDescent="0.35">
      <c r="A78" s="796"/>
      <c r="B78" s="803" t="s">
        <v>121</v>
      </c>
      <c r="C78" s="804"/>
      <c r="D78" s="804"/>
      <c r="E78" s="805"/>
      <c r="F78" s="100"/>
      <c r="G78" s="101"/>
      <c r="H78" s="101"/>
      <c r="I78" s="101"/>
      <c r="J78" s="101"/>
      <c r="K78" s="103"/>
      <c r="L78" s="101"/>
      <c r="M78" s="101"/>
      <c r="N78" s="101"/>
      <c r="O78" s="101"/>
      <c r="P78" s="101"/>
      <c r="Q78" s="103"/>
      <c r="R78" s="101"/>
      <c r="S78" s="101"/>
      <c r="T78" s="101"/>
      <c r="U78" s="101"/>
      <c r="V78" s="101"/>
      <c r="W78" s="103"/>
      <c r="X78" s="101"/>
      <c r="Y78" s="101"/>
      <c r="Z78" s="101"/>
      <c r="AA78" s="101"/>
      <c r="AB78" s="101"/>
      <c r="AC78" s="103"/>
      <c r="AD78" s="101"/>
      <c r="AE78" s="101"/>
      <c r="AF78" s="101"/>
      <c r="AG78" s="101"/>
      <c r="AH78" s="101"/>
      <c r="AI78" s="103"/>
      <c r="AJ78" s="101"/>
      <c r="AK78" s="101"/>
      <c r="AL78" s="101"/>
      <c r="AM78" s="101"/>
      <c r="AN78" s="101"/>
      <c r="AO78" s="103"/>
      <c r="AP78" s="206">
        <f t="shared" si="44"/>
        <v>0</v>
      </c>
      <c r="AQ78" s="355"/>
      <c r="AR78" s="77"/>
      <c r="AS78" s="77"/>
      <c r="AT78" s="77"/>
      <c r="AU78" s="77"/>
      <c r="AV78" s="77"/>
      <c r="AW78" s="77"/>
      <c r="AX78" s="77"/>
      <c r="AY78" s="77"/>
    </row>
    <row r="79" spans="1:54" s="17" customFormat="1" ht="16.5" customHeight="1" thickBot="1" x14ac:dyDescent="0.35">
      <c r="A79" s="797"/>
      <c r="B79" s="784" t="s">
        <v>80</v>
      </c>
      <c r="C79" s="785"/>
      <c r="D79" s="785"/>
      <c r="E79" s="785"/>
      <c r="F79" s="785"/>
      <c r="G79" s="785"/>
      <c r="H79" s="785"/>
      <c r="I79" s="785"/>
      <c r="J79" s="785"/>
      <c r="K79" s="62">
        <f>SUM(K73:K78)</f>
        <v>0</v>
      </c>
      <c r="L79" s="784" t="s">
        <v>81</v>
      </c>
      <c r="M79" s="785"/>
      <c r="N79" s="785"/>
      <c r="O79" s="785"/>
      <c r="P79" s="785"/>
      <c r="Q79" s="62">
        <f>SUM(Q73:Q78)</f>
        <v>0</v>
      </c>
      <c r="R79" s="784" t="s">
        <v>82</v>
      </c>
      <c r="S79" s="785"/>
      <c r="T79" s="785"/>
      <c r="U79" s="785"/>
      <c r="V79" s="785"/>
      <c r="W79" s="62">
        <f>SUM(W73:W78)</f>
        <v>0</v>
      </c>
      <c r="X79" s="784" t="s">
        <v>83</v>
      </c>
      <c r="Y79" s="785"/>
      <c r="Z79" s="785"/>
      <c r="AA79" s="785"/>
      <c r="AB79" s="785"/>
      <c r="AC79" s="62">
        <f>SUM(AC73:AC78)</f>
        <v>0</v>
      </c>
      <c r="AD79" s="784" t="s">
        <v>84</v>
      </c>
      <c r="AE79" s="785"/>
      <c r="AF79" s="785"/>
      <c r="AG79" s="785"/>
      <c r="AH79" s="785"/>
      <c r="AI79" s="62">
        <f>SUM(AI73:AI78)</f>
        <v>0</v>
      </c>
      <c r="AJ79" s="784" t="s">
        <v>177</v>
      </c>
      <c r="AK79" s="785"/>
      <c r="AL79" s="785"/>
      <c r="AM79" s="785"/>
      <c r="AN79" s="785"/>
      <c r="AO79" s="62">
        <f>SUM(AO73:AO78)</f>
        <v>0</v>
      </c>
      <c r="AP79" s="115">
        <f>AI79+AC79+W79+Q79+K79+AO79</f>
        <v>0</v>
      </c>
      <c r="AQ79" s="364" t="b">
        <f>IF(AP79=SUM(AP73:AP78),TRUE)</f>
        <v>1</v>
      </c>
      <c r="AR79" s="77"/>
      <c r="AS79" s="77"/>
      <c r="AT79" s="77"/>
      <c r="AU79" s="77"/>
      <c r="AV79" s="77"/>
      <c r="AW79" s="77"/>
      <c r="AX79" s="77"/>
      <c r="AY79" s="77"/>
    </row>
    <row r="80" spans="1:54" s="17" customFormat="1" ht="8.25" customHeight="1" thickBot="1" x14ac:dyDescent="0.35">
      <c r="B80" s="116"/>
      <c r="C80" s="116"/>
      <c r="D80" s="116"/>
      <c r="E80" s="116"/>
      <c r="F80" s="116"/>
      <c r="G80" s="116"/>
      <c r="H80" s="116"/>
      <c r="I80" s="116"/>
      <c r="J80" s="116"/>
      <c r="K80" s="117"/>
      <c r="L80" s="116"/>
      <c r="M80" s="116"/>
      <c r="N80" s="116"/>
      <c r="O80" s="116"/>
      <c r="P80" s="116"/>
      <c r="Q80" s="117"/>
      <c r="R80" s="116"/>
      <c r="S80" s="116"/>
      <c r="T80" s="116"/>
      <c r="U80" s="116"/>
      <c r="V80" s="116"/>
      <c r="W80" s="117"/>
      <c r="X80" s="116"/>
      <c r="Y80" s="116"/>
      <c r="Z80" s="116"/>
      <c r="AA80" s="116"/>
      <c r="AB80" s="116"/>
      <c r="AC80" s="117"/>
      <c r="AD80" s="116"/>
      <c r="AE80" s="116"/>
      <c r="AF80" s="116"/>
      <c r="AG80" s="116"/>
      <c r="AH80" s="116"/>
      <c r="AI80" s="117"/>
      <c r="AJ80" s="116"/>
      <c r="AK80" s="116"/>
      <c r="AL80" s="116"/>
      <c r="AM80" s="116"/>
      <c r="AN80" s="116"/>
      <c r="AO80" s="117"/>
      <c r="AP80" s="118"/>
      <c r="AQ80" s="365"/>
      <c r="AR80" s="77"/>
      <c r="AS80" s="77"/>
      <c r="AT80" s="77"/>
      <c r="AU80" s="77"/>
      <c r="AV80" s="77"/>
      <c r="AW80" s="77"/>
      <c r="AX80" s="77"/>
      <c r="AY80" s="77"/>
    </row>
    <row r="81" spans="1:60" ht="23.25" customHeight="1" thickBot="1" x14ac:dyDescent="0.5">
      <c r="A81" s="857" t="s">
        <v>85</v>
      </c>
      <c r="B81" s="815" t="s">
        <v>86</v>
      </c>
      <c r="C81" s="816"/>
      <c r="D81" s="816"/>
      <c r="E81" s="816"/>
      <c r="F81" s="97"/>
      <c r="G81" s="97"/>
      <c r="H81" s="97"/>
      <c r="I81" s="73"/>
      <c r="J81" s="73"/>
      <c r="K81" s="73"/>
      <c r="L81" s="119"/>
      <c r="M81" s="120"/>
      <c r="N81" s="120"/>
      <c r="O81" s="120"/>
      <c r="P81" s="120"/>
      <c r="Q81" s="120"/>
      <c r="R81" s="119"/>
      <c r="S81" s="120"/>
      <c r="T81" s="120"/>
      <c r="U81" s="120"/>
      <c r="V81" s="120"/>
      <c r="W81" s="120"/>
      <c r="X81" s="119"/>
      <c r="Y81" s="120"/>
      <c r="Z81" s="120"/>
      <c r="AA81" s="120"/>
      <c r="AB81" s="120"/>
      <c r="AC81" s="120"/>
      <c r="AD81" s="119"/>
      <c r="AE81" s="120"/>
      <c r="AF81" s="120"/>
      <c r="AG81" s="120"/>
      <c r="AH81" s="120"/>
      <c r="AI81" s="120"/>
      <c r="AJ81" s="119"/>
      <c r="AK81" s="120"/>
      <c r="AL81" s="120"/>
      <c r="AM81" s="120"/>
      <c r="AN81" s="120"/>
      <c r="AO81" s="120"/>
      <c r="AP81" s="121"/>
      <c r="AQ81" s="363"/>
      <c r="AR81" s="77"/>
      <c r="AS81" s="77"/>
      <c r="AT81" s="77"/>
      <c r="AU81" s="77"/>
      <c r="AV81" s="77"/>
      <c r="AW81" s="77"/>
      <c r="AX81" s="77"/>
      <c r="AY81" s="77"/>
      <c r="AZ81" s="17"/>
      <c r="BA81" s="17"/>
      <c r="BB81" s="17"/>
    </row>
    <row r="82" spans="1:60" ht="21.5" x14ac:dyDescent="0.3">
      <c r="A82" s="858"/>
      <c r="B82" s="860" t="s">
        <v>216</v>
      </c>
      <c r="C82" s="861"/>
      <c r="D82" s="272"/>
      <c r="E82" s="272"/>
      <c r="F82" s="122"/>
      <c r="G82" s="123" t="s">
        <v>87</v>
      </c>
      <c r="H82" s="123" t="s">
        <v>88</v>
      </c>
      <c r="I82" s="123" t="s">
        <v>6</v>
      </c>
      <c r="J82" s="124" t="s">
        <v>89</v>
      </c>
      <c r="K82" s="125"/>
      <c r="L82" s="126"/>
      <c r="M82" s="123" t="s">
        <v>87</v>
      </c>
      <c r="N82" s="123" t="s">
        <v>88</v>
      </c>
      <c r="O82" s="123" t="s">
        <v>6</v>
      </c>
      <c r="P82" s="124" t="s">
        <v>89</v>
      </c>
      <c r="Q82" s="125"/>
      <c r="R82" s="126"/>
      <c r="S82" s="123" t="s">
        <v>87</v>
      </c>
      <c r="T82" s="123" t="s">
        <v>88</v>
      </c>
      <c r="U82" s="123" t="s">
        <v>6</v>
      </c>
      <c r="V82" s="124" t="s">
        <v>89</v>
      </c>
      <c r="W82" s="125"/>
      <c r="X82" s="127"/>
      <c r="Y82" s="123" t="s">
        <v>87</v>
      </c>
      <c r="Z82" s="123" t="s">
        <v>88</v>
      </c>
      <c r="AA82" s="123" t="s">
        <v>6</v>
      </c>
      <c r="AB82" s="124" t="s">
        <v>89</v>
      </c>
      <c r="AC82" s="125"/>
      <c r="AD82" s="126"/>
      <c r="AE82" s="123" t="s">
        <v>87</v>
      </c>
      <c r="AF82" s="123" t="s">
        <v>88</v>
      </c>
      <c r="AG82" s="123" t="s">
        <v>6</v>
      </c>
      <c r="AH82" s="128" t="s">
        <v>89</v>
      </c>
      <c r="AI82" s="129"/>
      <c r="AJ82" s="127"/>
      <c r="AK82" s="123" t="s">
        <v>87</v>
      </c>
      <c r="AL82" s="123" t="s">
        <v>88</v>
      </c>
      <c r="AM82" s="123" t="s">
        <v>6</v>
      </c>
      <c r="AN82" s="124" t="s">
        <v>89</v>
      </c>
      <c r="AO82" s="125"/>
      <c r="AP82" s="130"/>
      <c r="AQ82" s="366"/>
      <c r="AR82" s="77"/>
      <c r="AS82" s="77"/>
      <c r="AT82" s="77"/>
      <c r="AU82" s="77"/>
      <c r="AV82" s="77"/>
      <c r="AW82" s="77"/>
      <c r="AX82" s="77"/>
      <c r="AY82" s="77"/>
      <c r="AZ82" s="17"/>
      <c r="BA82" s="17"/>
      <c r="BB82" s="17"/>
    </row>
    <row r="83" spans="1:60" x14ac:dyDescent="0.3">
      <c r="A83" s="858"/>
      <c r="B83" s="855" t="s">
        <v>90</v>
      </c>
      <c r="C83" s="856"/>
      <c r="D83" s="856"/>
      <c r="E83" s="856"/>
      <c r="F83" s="132"/>
      <c r="G83" s="248"/>
      <c r="H83" s="248"/>
      <c r="I83" s="209">
        <f>SUM(G83:H83)</f>
        <v>0</v>
      </c>
      <c r="J83" s="256">
        <f>IF(I83&lt;=49999,I83,I83-(I83-50000))</f>
        <v>0</v>
      </c>
      <c r="K83" s="133"/>
      <c r="L83" s="132"/>
      <c r="M83" s="248"/>
      <c r="N83" s="248"/>
      <c r="O83" s="209">
        <f>SUM(M83:N83)</f>
        <v>0</v>
      </c>
      <c r="P83" s="256">
        <f>IF(J83+O83&lt;=49999,O83,(50000-J83))</f>
        <v>0</v>
      </c>
      <c r="Q83" s="133"/>
      <c r="R83" s="132"/>
      <c r="S83" s="248"/>
      <c r="T83" s="248"/>
      <c r="U83" s="209">
        <f>SUM(S83:T83)</f>
        <v>0</v>
      </c>
      <c r="V83" s="256">
        <f>IF(J83+P83+U83&lt;=49999,U83,(50000-P83-J83))</f>
        <v>0</v>
      </c>
      <c r="W83" s="133"/>
      <c r="X83" s="134"/>
      <c r="Y83" s="248"/>
      <c r="Z83" s="248"/>
      <c r="AA83" s="209">
        <f>SUM(Y83:Z83)</f>
        <v>0</v>
      </c>
      <c r="AB83" s="256">
        <f>IF(J83+P83+V83+AA83&lt;=49999,AA83,(50000-V83-P83-J83))</f>
        <v>0</v>
      </c>
      <c r="AC83" s="133"/>
      <c r="AD83" s="132"/>
      <c r="AE83" s="248"/>
      <c r="AF83" s="248"/>
      <c r="AG83" s="209">
        <f>SUM(AE83:AF83)</f>
        <v>0</v>
      </c>
      <c r="AH83" s="257">
        <f>IF(J83+P83+V83+AB83+AG83&lt;=49999,AG83,(50000-AB83-V83-P83-J83))</f>
        <v>0</v>
      </c>
      <c r="AI83" s="135"/>
      <c r="AJ83" s="134"/>
      <c r="AK83" s="248"/>
      <c r="AL83" s="248"/>
      <c r="AM83" s="209">
        <f>SUM(AK83:AL83)</f>
        <v>0</v>
      </c>
      <c r="AN83" s="257">
        <f>IF(J83+P83+V83+AB83+AH83+AM83&lt;=49999,AM83,(50000-AH83-AB83-V83-P83-J83))</f>
        <v>0</v>
      </c>
      <c r="AO83" s="133"/>
      <c r="AP83" s="136">
        <f>I83+O83+U83+AA83+AG83+AM83</f>
        <v>0</v>
      </c>
      <c r="AQ83" s="355"/>
      <c r="AR83" s="77"/>
      <c r="AS83" s="77"/>
      <c r="AT83" s="77"/>
      <c r="AU83" s="77"/>
      <c r="AV83" s="77"/>
      <c r="AW83" s="77"/>
      <c r="AX83" s="77"/>
      <c r="AY83" s="77"/>
      <c r="AZ83" s="17"/>
      <c r="BA83" s="17"/>
      <c r="BB83" s="17"/>
    </row>
    <row r="84" spans="1:60" x14ac:dyDescent="0.3">
      <c r="A84" s="858"/>
      <c r="B84" s="855" t="s">
        <v>91</v>
      </c>
      <c r="C84" s="856"/>
      <c r="D84" s="856"/>
      <c r="E84" s="856"/>
      <c r="F84" s="132"/>
      <c r="G84" s="248"/>
      <c r="H84" s="248"/>
      <c r="I84" s="209">
        <f>SUM(G84:H84)</f>
        <v>0</v>
      </c>
      <c r="J84" s="256">
        <f>IF(I84&lt;=49999,I84,I84-(I84-50000))</f>
        <v>0</v>
      </c>
      <c r="K84" s="133"/>
      <c r="L84" s="132"/>
      <c r="M84" s="248"/>
      <c r="N84" s="248"/>
      <c r="O84" s="209">
        <f>SUM(M84:N84)</f>
        <v>0</v>
      </c>
      <c r="P84" s="256">
        <f>IF(J84+O84&lt;=49999,O84,(50000-J84))</f>
        <v>0</v>
      </c>
      <c r="Q84" s="133"/>
      <c r="R84" s="132"/>
      <c r="S84" s="248"/>
      <c r="T84" s="248"/>
      <c r="U84" s="209">
        <f>SUM(S84:T84)</f>
        <v>0</v>
      </c>
      <c r="V84" s="256">
        <f t="shared" ref="V84:V87" si="45">IF(J84+P84+U84&lt;=49999,U84,(50000-P84-J84))</f>
        <v>0</v>
      </c>
      <c r="W84" s="133"/>
      <c r="X84" s="134"/>
      <c r="Y84" s="248"/>
      <c r="Z84" s="248"/>
      <c r="AA84" s="209">
        <f>SUM(Y84:Z84)</f>
        <v>0</v>
      </c>
      <c r="AB84" s="256">
        <f t="shared" ref="AB84:AB86" si="46">IF(J84+P84+V84+AA84&lt;=49999,AA84,(50000-V84-P84-J84))</f>
        <v>0</v>
      </c>
      <c r="AC84" s="133"/>
      <c r="AD84" s="132"/>
      <c r="AE84" s="248"/>
      <c r="AF84" s="248"/>
      <c r="AG84" s="209">
        <f>SUM(AE84:AF84)</f>
        <v>0</v>
      </c>
      <c r="AH84" s="257">
        <f t="shared" ref="AH84:AH87" si="47">IF(J84+P84+V84+AB84+AG84&lt;=49999,AG84,(50000-AB84-V84-P84-J84))</f>
        <v>0</v>
      </c>
      <c r="AI84" s="135"/>
      <c r="AJ84" s="134"/>
      <c r="AK84" s="248"/>
      <c r="AL84" s="248"/>
      <c r="AM84" s="209">
        <f>SUM(AK84:AL84)</f>
        <v>0</v>
      </c>
      <c r="AN84" s="257">
        <f t="shared" ref="AN84:AN87" si="48">IF(J84+P84+V84+AB84+AH84+AM84&lt;=49999,AM84,(50000-AH84-AB84-V84-P84-J84))</f>
        <v>0</v>
      </c>
      <c r="AO84" s="133"/>
      <c r="AP84" s="136">
        <f t="shared" ref="AP84:AP87" si="49">I84+O84+U84+AA84+AG84+AM84</f>
        <v>0</v>
      </c>
      <c r="AQ84" s="355"/>
      <c r="AR84" s="77"/>
      <c r="AS84" s="77"/>
      <c r="AT84" s="77"/>
      <c r="AU84" s="77"/>
      <c r="AV84" s="77"/>
      <c r="AW84" s="77"/>
      <c r="AX84" s="77"/>
      <c r="AY84" s="77"/>
      <c r="AZ84" s="17"/>
      <c r="BA84" s="17"/>
      <c r="BB84" s="17"/>
    </row>
    <row r="85" spans="1:60" x14ac:dyDescent="0.3">
      <c r="A85" s="858"/>
      <c r="B85" s="855" t="s">
        <v>92</v>
      </c>
      <c r="C85" s="856"/>
      <c r="D85" s="856"/>
      <c r="E85" s="856"/>
      <c r="F85" s="132"/>
      <c r="G85" s="248"/>
      <c r="H85" s="248"/>
      <c r="I85" s="209">
        <f>SUM(G85:H85)</f>
        <v>0</v>
      </c>
      <c r="J85" s="256">
        <f>IF(I85&lt;=49999,I85,I85-(I85-50000))</f>
        <v>0</v>
      </c>
      <c r="K85" s="133"/>
      <c r="L85" s="132"/>
      <c r="M85" s="248"/>
      <c r="N85" s="248"/>
      <c r="O85" s="209">
        <f>SUM(M85:N85)</f>
        <v>0</v>
      </c>
      <c r="P85" s="256">
        <f>IF(J85+O85&lt;=49999,O85,(50000-J85))</f>
        <v>0</v>
      </c>
      <c r="Q85" s="133"/>
      <c r="R85" s="132"/>
      <c r="S85" s="248"/>
      <c r="T85" s="248"/>
      <c r="U85" s="209">
        <f>SUM(S85:T85)</f>
        <v>0</v>
      </c>
      <c r="V85" s="256">
        <f t="shared" si="45"/>
        <v>0</v>
      </c>
      <c r="W85" s="133"/>
      <c r="X85" s="134"/>
      <c r="Y85" s="248"/>
      <c r="Z85" s="248"/>
      <c r="AA85" s="209">
        <f>SUM(Y85:Z85)</f>
        <v>0</v>
      </c>
      <c r="AB85" s="256">
        <f t="shared" si="46"/>
        <v>0</v>
      </c>
      <c r="AC85" s="133"/>
      <c r="AD85" s="132"/>
      <c r="AE85" s="248"/>
      <c r="AF85" s="248"/>
      <c r="AG85" s="209">
        <f>SUM(AE85:AF85)</f>
        <v>0</v>
      </c>
      <c r="AH85" s="257">
        <f t="shared" si="47"/>
        <v>0</v>
      </c>
      <c r="AI85" s="135"/>
      <c r="AJ85" s="134"/>
      <c r="AK85" s="248"/>
      <c r="AL85" s="248"/>
      <c r="AM85" s="209">
        <f>SUM(AK85:AL85)</f>
        <v>0</v>
      </c>
      <c r="AN85" s="257">
        <f t="shared" si="48"/>
        <v>0</v>
      </c>
      <c r="AO85" s="133"/>
      <c r="AP85" s="136">
        <f t="shared" si="49"/>
        <v>0</v>
      </c>
      <c r="AQ85" s="137"/>
      <c r="AR85" s="77"/>
      <c r="AS85" s="77"/>
      <c r="AT85" s="77"/>
      <c r="AU85" s="77"/>
      <c r="AV85" s="77"/>
      <c r="AW85" s="77"/>
      <c r="AX85" s="77"/>
      <c r="AY85" s="77"/>
      <c r="AZ85" s="17"/>
      <c r="BA85" s="17"/>
      <c r="BB85" s="17"/>
    </row>
    <row r="86" spans="1:60" x14ac:dyDescent="0.3">
      <c r="A86" s="858"/>
      <c r="B86" s="855" t="s">
        <v>93</v>
      </c>
      <c r="C86" s="856"/>
      <c r="D86" s="856"/>
      <c r="E86" s="856"/>
      <c r="F86" s="132"/>
      <c r="G86" s="248"/>
      <c r="H86" s="248"/>
      <c r="I86" s="209">
        <f>SUM(G86:H86)</f>
        <v>0</v>
      </c>
      <c r="J86" s="256">
        <f>IF(I86&lt;=49999,I86,I86-(I86-50000))</f>
        <v>0</v>
      </c>
      <c r="K86" s="133"/>
      <c r="L86" s="132"/>
      <c r="M86" s="248"/>
      <c r="N86" s="248"/>
      <c r="O86" s="209">
        <f>SUM(M86:N86)</f>
        <v>0</v>
      </c>
      <c r="P86" s="256">
        <f>IF(J86+O86&lt;=49999,O86,(50000-J86))</f>
        <v>0</v>
      </c>
      <c r="Q86" s="133"/>
      <c r="R86" s="132"/>
      <c r="S86" s="248"/>
      <c r="T86" s="248"/>
      <c r="U86" s="209">
        <f>SUM(S86:T86)</f>
        <v>0</v>
      </c>
      <c r="V86" s="256">
        <f t="shared" si="45"/>
        <v>0</v>
      </c>
      <c r="W86" s="133"/>
      <c r="X86" s="134"/>
      <c r="Y86" s="248"/>
      <c r="Z86" s="248"/>
      <c r="AA86" s="209">
        <f>SUM(Y86:Z86)</f>
        <v>0</v>
      </c>
      <c r="AB86" s="256">
        <f t="shared" si="46"/>
        <v>0</v>
      </c>
      <c r="AC86" s="133"/>
      <c r="AD86" s="132"/>
      <c r="AE86" s="248"/>
      <c r="AF86" s="248"/>
      <c r="AG86" s="209">
        <f>SUM(AE86:AF86)</f>
        <v>0</v>
      </c>
      <c r="AH86" s="257">
        <f t="shared" si="47"/>
        <v>0</v>
      </c>
      <c r="AI86" s="135"/>
      <c r="AJ86" s="134"/>
      <c r="AK86" s="248"/>
      <c r="AL86" s="248"/>
      <c r="AM86" s="209">
        <f>SUM(AK86:AL86)</f>
        <v>0</v>
      </c>
      <c r="AN86" s="257">
        <f t="shared" si="48"/>
        <v>0</v>
      </c>
      <c r="AO86" s="133"/>
      <c r="AP86" s="136">
        <f t="shared" si="49"/>
        <v>0</v>
      </c>
      <c r="AQ86" s="355"/>
      <c r="AR86" s="77"/>
      <c r="AS86" s="77"/>
      <c r="AT86" s="77"/>
      <c r="AU86" s="77"/>
      <c r="AV86" s="77"/>
      <c r="AW86" s="77"/>
      <c r="AX86" s="77"/>
      <c r="AY86" s="77"/>
      <c r="AZ86" s="17"/>
      <c r="BA86" s="17"/>
      <c r="BB86" s="17"/>
    </row>
    <row r="87" spans="1:60" x14ac:dyDescent="0.3">
      <c r="A87" s="858"/>
      <c r="B87" s="855" t="s">
        <v>94</v>
      </c>
      <c r="C87" s="856"/>
      <c r="D87" s="856"/>
      <c r="E87" s="856"/>
      <c r="F87" s="132"/>
      <c r="G87" s="248"/>
      <c r="H87" s="248"/>
      <c r="I87" s="209">
        <f>SUM(G87:H87)</f>
        <v>0</v>
      </c>
      <c r="J87" s="256">
        <f>IF(I87&lt;=49999,I87,I87-(I87-50000))</f>
        <v>0</v>
      </c>
      <c r="K87" s="133"/>
      <c r="L87" s="132"/>
      <c r="M87" s="248"/>
      <c r="N87" s="248"/>
      <c r="O87" s="209">
        <f>SUM(M87:N87)</f>
        <v>0</v>
      </c>
      <c r="P87" s="256">
        <f t="shared" ref="P87" si="50">IF(J87+O87&lt;=49999,O87,(50000-J87))</f>
        <v>0</v>
      </c>
      <c r="Q87" s="133"/>
      <c r="R87" s="132"/>
      <c r="S87" s="248"/>
      <c r="T87" s="248"/>
      <c r="U87" s="209">
        <f>SUM(S87:T87)</f>
        <v>0</v>
      </c>
      <c r="V87" s="256">
        <f t="shared" si="45"/>
        <v>0</v>
      </c>
      <c r="W87" s="133"/>
      <c r="X87" s="134"/>
      <c r="Y87" s="248"/>
      <c r="Z87" s="248"/>
      <c r="AA87" s="209">
        <f>SUM(Y87:Z87)</f>
        <v>0</v>
      </c>
      <c r="AB87" s="256">
        <f>IF(J87+P87+V87+AA87&lt;=49999,AA87,(50000-V87-P87-J87))</f>
        <v>0</v>
      </c>
      <c r="AC87" s="133"/>
      <c r="AD87" s="132"/>
      <c r="AE87" s="248"/>
      <c r="AF87" s="248"/>
      <c r="AG87" s="209">
        <f>SUM(AE87:AF87)</f>
        <v>0</v>
      </c>
      <c r="AH87" s="257">
        <f t="shared" si="47"/>
        <v>0</v>
      </c>
      <c r="AI87" s="135"/>
      <c r="AJ87" s="134"/>
      <c r="AK87" s="248"/>
      <c r="AL87" s="248"/>
      <c r="AM87" s="209">
        <f>SUM(AK87:AL87)</f>
        <v>0</v>
      </c>
      <c r="AN87" s="257">
        <f t="shared" si="48"/>
        <v>0</v>
      </c>
      <c r="AO87" s="133"/>
      <c r="AP87" s="136">
        <f t="shared" si="49"/>
        <v>0</v>
      </c>
      <c r="AQ87" s="355"/>
      <c r="AR87" s="77"/>
      <c r="AS87" s="77"/>
      <c r="AT87" s="77"/>
      <c r="AU87" s="77"/>
      <c r="AV87" s="77"/>
      <c r="AW87" s="77"/>
      <c r="AX87" s="77"/>
      <c r="AY87" s="77"/>
      <c r="AZ87" s="17"/>
      <c r="BA87" s="17"/>
      <c r="BB87" s="17"/>
    </row>
    <row r="88" spans="1:60" ht="13.5" thickBot="1" x14ac:dyDescent="0.35">
      <c r="A88" s="858"/>
      <c r="B88" s="138"/>
      <c r="C88" s="139"/>
      <c r="D88" s="139"/>
      <c r="E88" s="140" t="s">
        <v>32</v>
      </c>
      <c r="F88" s="141"/>
      <c r="G88" s="142">
        <f>SUM(G83:G87)</f>
        <v>0</v>
      </c>
      <c r="H88" s="142">
        <f>SUM(H83:H87)</f>
        <v>0</v>
      </c>
      <c r="I88" s="10">
        <f>SUM(I83:I87)</f>
        <v>0</v>
      </c>
      <c r="J88" s="143">
        <f>SUM(J83:J87)</f>
        <v>0</v>
      </c>
      <c r="K88" s="144"/>
      <c r="L88" s="141"/>
      <c r="M88" s="142">
        <f>SUM(M83:M87)</f>
        <v>0</v>
      </c>
      <c r="N88" s="142">
        <f>SUM(N83:N87)</f>
        <v>0</v>
      </c>
      <c r="O88" s="10">
        <f>SUM(O83:O87)</f>
        <v>0</v>
      </c>
      <c r="P88" s="256">
        <f>SUM(P83:P87)</f>
        <v>0</v>
      </c>
      <c r="Q88" s="144"/>
      <c r="R88" s="141"/>
      <c r="S88" s="142">
        <f>SUM(S83:S87)</f>
        <v>0</v>
      </c>
      <c r="T88" s="142">
        <f>SUM(T83:T87)</f>
        <v>0</v>
      </c>
      <c r="U88" s="10">
        <f>SUM(U83:U87)</f>
        <v>0</v>
      </c>
      <c r="V88" s="256">
        <f>SUM(V83:V87)</f>
        <v>0</v>
      </c>
      <c r="W88" s="144"/>
      <c r="X88" s="145"/>
      <c r="Y88" s="142">
        <f>SUM(Y83:Y87)</f>
        <v>0</v>
      </c>
      <c r="Z88" s="142">
        <f>SUM(Z83:Z87)</f>
        <v>0</v>
      </c>
      <c r="AA88" s="10">
        <f>SUM(AA83:AA87)</f>
        <v>0</v>
      </c>
      <c r="AB88" s="256">
        <f>SUM(AB83:AB87)</f>
        <v>0</v>
      </c>
      <c r="AC88" s="144"/>
      <c r="AD88" s="141"/>
      <c r="AE88" s="142">
        <f>SUM(AE83:AE87)</f>
        <v>0</v>
      </c>
      <c r="AF88" s="142">
        <f>SUM(AF83:AF87)</f>
        <v>0</v>
      </c>
      <c r="AG88" s="10">
        <f>SUM(AG83:AG87)</f>
        <v>0</v>
      </c>
      <c r="AH88" s="146">
        <f>SUM(AH83:AH87)</f>
        <v>0</v>
      </c>
      <c r="AI88" s="135"/>
      <c r="AJ88" s="145"/>
      <c r="AK88" s="142">
        <f>SUM(AK83:AK87)</f>
        <v>0</v>
      </c>
      <c r="AL88" s="142">
        <f>SUM(AL83:AL87)</f>
        <v>0</v>
      </c>
      <c r="AM88" s="10">
        <f>SUM(AM83:AM87)</f>
        <v>0</v>
      </c>
      <c r="AN88" s="143">
        <f>SUM(AN83:AN87)</f>
        <v>0</v>
      </c>
      <c r="AO88" s="144"/>
      <c r="AP88" s="136">
        <f>I88+O88+U88+AA88+AG88+AM88</f>
        <v>0</v>
      </c>
      <c r="AQ88" s="361"/>
      <c r="AR88" s="77"/>
      <c r="AS88" s="77"/>
      <c r="AT88" s="77"/>
      <c r="AU88" s="77"/>
      <c r="AV88" s="77"/>
      <c r="AW88" s="77"/>
      <c r="AX88" s="77"/>
      <c r="AY88" s="77"/>
      <c r="AZ88" s="17"/>
      <c r="BA88" s="17"/>
      <c r="BB88" s="17"/>
    </row>
    <row r="89" spans="1:60" ht="17.25" customHeight="1" thickBot="1" x14ac:dyDescent="0.35">
      <c r="A89" s="859"/>
      <c r="B89" s="768" t="s">
        <v>95</v>
      </c>
      <c r="C89" s="769"/>
      <c r="D89" s="769"/>
      <c r="E89" s="769"/>
      <c r="F89" s="802"/>
      <c r="G89" s="802"/>
      <c r="H89" s="802"/>
      <c r="I89" s="802"/>
      <c r="J89" s="862"/>
      <c r="K89" s="148">
        <f>I88</f>
        <v>0</v>
      </c>
      <c r="L89" s="801" t="s">
        <v>96</v>
      </c>
      <c r="M89" s="802"/>
      <c r="N89" s="802"/>
      <c r="O89" s="802"/>
      <c r="P89" s="862"/>
      <c r="Q89" s="149">
        <f>O88</f>
        <v>0</v>
      </c>
      <c r="R89" s="768" t="s">
        <v>97</v>
      </c>
      <c r="S89" s="769"/>
      <c r="T89" s="769"/>
      <c r="U89" s="769"/>
      <c r="V89" s="770"/>
      <c r="W89" s="150">
        <f>U88</f>
        <v>0</v>
      </c>
      <c r="X89" s="769" t="s">
        <v>98</v>
      </c>
      <c r="Y89" s="769"/>
      <c r="Z89" s="769"/>
      <c r="AA89" s="769"/>
      <c r="AB89" s="770"/>
      <c r="AC89" s="149">
        <f>AA88</f>
        <v>0</v>
      </c>
      <c r="AD89" s="768" t="s">
        <v>99</v>
      </c>
      <c r="AE89" s="769"/>
      <c r="AF89" s="769"/>
      <c r="AG89" s="769"/>
      <c r="AH89" s="770"/>
      <c r="AI89" s="150">
        <f>AG88</f>
        <v>0</v>
      </c>
      <c r="AJ89" s="769" t="s">
        <v>178</v>
      </c>
      <c r="AK89" s="769"/>
      <c r="AL89" s="769"/>
      <c r="AM89" s="769"/>
      <c r="AN89" s="770"/>
      <c r="AO89" s="150">
        <f>AM88</f>
        <v>0</v>
      </c>
      <c r="AP89" s="299">
        <f>AI89+AC89+W89+Q89+K89+AO89</f>
        <v>0</v>
      </c>
      <c r="AQ89" s="357" t="b">
        <f>IF(AP89=SUM(AP83:AP87),TRUE)</f>
        <v>1</v>
      </c>
      <c r="AR89" s="77"/>
      <c r="AS89" s="77"/>
      <c r="AT89" s="77"/>
      <c r="AU89" s="77"/>
      <c r="AV89" s="77"/>
      <c r="AW89" s="77"/>
      <c r="AX89" s="77"/>
      <c r="AY89" s="77"/>
      <c r="AZ89" s="17"/>
      <c r="BA89" s="17"/>
      <c r="BB89" s="17"/>
      <c r="BC89" s="17"/>
      <c r="BD89" s="17"/>
      <c r="BE89" s="17"/>
      <c r="BF89" s="17"/>
      <c r="BG89" s="17"/>
      <c r="BH89" s="17"/>
    </row>
    <row r="90" spans="1:60" s="17" customFormat="1" ht="7.5" customHeight="1" x14ac:dyDescent="0.3">
      <c r="A90" s="151"/>
      <c r="E90" s="68"/>
      <c r="F90" s="24"/>
      <c r="G90" s="24"/>
      <c r="H90" s="24"/>
      <c r="I90" s="24"/>
      <c r="J90" s="24"/>
      <c r="K90" s="70"/>
      <c r="L90" s="24"/>
      <c r="M90" s="24"/>
      <c r="N90" s="24"/>
      <c r="O90" s="24"/>
      <c r="P90" s="24"/>
      <c r="Q90" s="70"/>
      <c r="R90" s="24"/>
      <c r="S90" s="24"/>
      <c r="T90" s="24"/>
      <c r="U90" s="24"/>
      <c r="V90" s="24"/>
      <c r="W90" s="70"/>
      <c r="X90" s="24"/>
      <c r="Y90" s="24"/>
      <c r="Z90" s="24"/>
      <c r="AA90" s="24"/>
      <c r="AB90" s="24"/>
      <c r="AC90" s="70"/>
      <c r="AD90" s="24"/>
      <c r="AE90" s="24"/>
      <c r="AF90" s="24"/>
      <c r="AG90" s="24"/>
      <c r="AH90" s="24"/>
      <c r="AI90" s="70"/>
      <c r="AJ90" s="24"/>
      <c r="AK90" s="24"/>
      <c r="AL90" s="24"/>
      <c r="AM90" s="24"/>
      <c r="AN90" s="24"/>
      <c r="AO90" s="70"/>
      <c r="AP90" s="72"/>
      <c r="AQ90" s="358"/>
      <c r="AR90" s="77"/>
      <c r="AS90" s="77"/>
      <c r="AT90" s="77"/>
      <c r="AU90" s="77"/>
      <c r="AV90" s="77"/>
      <c r="AW90" s="77"/>
      <c r="AX90" s="77"/>
      <c r="AY90" s="77"/>
    </row>
    <row r="91" spans="1:60" s="17" customFormat="1" x14ac:dyDescent="0.3">
      <c r="A91" s="151"/>
      <c r="E91" s="68"/>
      <c r="F91" s="786" t="s">
        <v>100</v>
      </c>
      <c r="G91" s="786"/>
      <c r="H91" s="786"/>
      <c r="I91" s="786"/>
      <c r="J91" s="786"/>
      <c r="K91" s="152">
        <f>K52+K65+K71+K79+K89+K47</f>
        <v>0</v>
      </c>
      <c r="L91" s="786" t="s">
        <v>100</v>
      </c>
      <c r="M91" s="786"/>
      <c r="N91" s="786"/>
      <c r="O91" s="786"/>
      <c r="P91" s="786"/>
      <c r="Q91" s="152">
        <f>Q52+Q65+Q71+Q79+Q89+Q47</f>
        <v>0</v>
      </c>
      <c r="R91" s="786" t="s">
        <v>100</v>
      </c>
      <c r="S91" s="786"/>
      <c r="T91" s="786"/>
      <c r="U91" s="786"/>
      <c r="V91" s="786"/>
      <c r="W91" s="152">
        <f>W52+W65+W71+W79+W89+W47</f>
        <v>0</v>
      </c>
      <c r="X91" s="786" t="s">
        <v>100</v>
      </c>
      <c r="Y91" s="786"/>
      <c r="Z91" s="786"/>
      <c r="AA91" s="786"/>
      <c r="AB91" s="786"/>
      <c r="AC91" s="152">
        <f>AC52+AC65+AC71+AC79+AC89+AC47</f>
        <v>0</v>
      </c>
      <c r="AD91" s="786" t="s">
        <v>100</v>
      </c>
      <c r="AE91" s="786"/>
      <c r="AF91" s="786"/>
      <c r="AG91" s="786"/>
      <c r="AH91" s="786"/>
      <c r="AI91" s="152">
        <f>AI52+AI65+AI71+AI79+AI89+AI47</f>
        <v>0</v>
      </c>
      <c r="AJ91" s="786" t="s">
        <v>100</v>
      </c>
      <c r="AK91" s="786"/>
      <c r="AL91" s="786"/>
      <c r="AM91" s="786"/>
      <c r="AN91" s="786"/>
      <c r="AO91" s="152">
        <f>AO52+AO65+AO71+AO79+AO89+AO47</f>
        <v>0</v>
      </c>
      <c r="AP91" s="72"/>
      <c r="AQ91" s="358"/>
      <c r="AR91" s="77"/>
      <c r="AS91" s="77"/>
      <c r="AT91" s="77"/>
      <c r="AU91" s="77"/>
      <c r="AV91" s="77"/>
      <c r="AW91" s="77"/>
      <c r="AX91" s="77"/>
      <c r="AY91" s="77"/>
    </row>
    <row r="92" spans="1:60" s="17" customFormat="1" ht="13.5" thickBot="1" x14ac:dyDescent="0.35">
      <c r="A92" s="151"/>
      <c r="E92" s="68"/>
      <c r="F92" s="24"/>
      <c r="G92" s="24"/>
      <c r="H92" s="24"/>
      <c r="I92" s="24"/>
      <c r="J92" s="24"/>
      <c r="K92" s="70"/>
      <c r="L92" s="24"/>
      <c r="M92" s="24"/>
      <c r="N92" s="24"/>
      <c r="O92" s="24"/>
      <c r="P92" s="24"/>
      <c r="Q92" s="70"/>
      <c r="R92" s="24"/>
      <c r="S92" s="24"/>
      <c r="T92" s="24"/>
      <c r="U92" s="24"/>
      <c r="V92" s="24"/>
      <c r="W92" s="70"/>
      <c r="X92" s="24"/>
      <c r="Y92" s="24"/>
      <c r="Z92" s="24"/>
      <c r="AA92" s="24"/>
      <c r="AB92" s="24"/>
      <c r="AC92" s="70"/>
      <c r="AD92" s="24"/>
      <c r="AE92" s="24"/>
      <c r="AF92" s="24"/>
      <c r="AG92" s="24"/>
      <c r="AH92" s="24"/>
      <c r="AI92" s="70"/>
      <c r="AJ92" s="24"/>
      <c r="AK92" s="24"/>
      <c r="AL92" s="24"/>
      <c r="AM92" s="24"/>
      <c r="AN92" s="24"/>
      <c r="AO92" s="70"/>
      <c r="AP92" s="72"/>
      <c r="AQ92" s="358"/>
      <c r="AR92" s="77"/>
      <c r="AS92" s="77"/>
      <c r="AT92" s="77"/>
      <c r="AU92" s="77"/>
      <c r="AV92" s="77"/>
      <c r="AW92" s="77"/>
      <c r="AX92" s="77"/>
      <c r="AY92" s="77"/>
    </row>
    <row r="93" spans="1:60" s="17" customFormat="1" ht="27" customHeight="1" x14ac:dyDescent="0.45">
      <c r="A93" s="218"/>
      <c r="B93" s="218"/>
      <c r="C93" s="218"/>
      <c r="D93" s="218"/>
      <c r="E93" s="218"/>
      <c r="F93" s="792" t="s">
        <v>20</v>
      </c>
      <c r="G93" s="771"/>
      <c r="H93" s="771"/>
      <c r="I93" s="771"/>
      <c r="J93" s="771"/>
      <c r="K93" s="120"/>
      <c r="L93" s="771" t="s">
        <v>101</v>
      </c>
      <c r="M93" s="771"/>
      <c r="N93" s="771"/>
      <c r="O93" s="771"/>
      <c r="P93" s="771"/>
      <c r="Q93" s="120"/>
      <c r="R93" s="771" t="s">
        <v>102</v>
      </c>
      <c r="S93" s="771"/>
      <c r="T93" s="771"/>
      <c r="U93" s="771"/>
      <c r="V93" s="771"/>
      <c r="W93" s="120"/>
      <c r="X93" s="771" t="s">
        <v>103</v>
      </c>
      <c r="Y93" s="771"/>
      <c r="Z93" s="771"/>
      <c r="AA93" s="771"/>
      <c r="AB93" s="771"/>
      <c r="AC93" s="120"/>
      <c r="AD93" s="771" t="s">
        <v>104</v>
      </c>
      <c r="AE93" s="771"/>
      <c r="AF93" s="771"/>
      <c r="AG93" s="771"/>
      <c r="AH93" s="771"/>
      <c r="AI93" s="120"/>
      <c r="AJ93" s="771" t="s">
        <v>103</v>
      </c>
      <c r="AK93" s="771"/>
      <c r="AL93" s="771"/>
      <c r="AM93" s="771"/>
      <c r="AN93" s="771"/>
      <c r="AO93" s="120"/>
      <c r="AP93" s="121" t="s">
        <v>32</v>
      </c>
      <c r="AQ93" s="363"/>
      <c r="AR93" s="77"/>
      <c r="AS93" s="77"/>
      <c r="AT93" s="77"/>
      <c r="AU93" s="77"/>
      <c r="AV93" s="77"/>
      <c r="AW93" s="77"/>
      <c r="AX93" s="77"/>
      <c r="AY93" s="77"/>
    </row>
    <row r="94" spans="1:60" s="17" customFormat="1" ht="15.5" x14ac:dyDescent="0.45">
      <c r="A94" s="218"/>
      <c r="B94" s="218"/>
      <c r="C94" s="218"/>
      <c r="D94" s="218"/>
      <c r="E94" s="218"/>
      <c r="F94" s="778" t="s">
        <v>105</v>
      </c>
      <c r="G94" s="779"/>
      <c r="H94" s="779"/>
      <c r="I94" s="779"/>
      <c r="J94" s="780"/>
      <c r="K94" s="153">
        <f>K43+K91</f>
        <v>0</v>
      </c>
      <c r="L94" s="778" t="s">
        <v>105</v>
      </c>
      <c r="M94" s="779"/>
      <c r="N94" s="779"/>
      <c r="O94" s="779"/>
      <c r="P94" s="780"/>
      <c r="Q94" s="153">
        <f>Q43+Q91</f>
        <v>0</v>
      </c>
      <c r="R94" s="778" t="s">
        <v>105</v>
      </c>
      <c r="S94" s="779"/>
      <c r="T94" s="779"/>
      <c r="U94" s="779"/>
      <c r="V94" s="780"/>
      <c r="W94" s="153">
        <f>W43+W91</f>
        <v>0</v>
      </c>
      <c r="X94" s="778" t="s">
        <v>105</v>
      </c>
      <c r="Y94" s="779"/>
      <c r="Z94" s="779"/>
      <c r="AA94" s="779"/>
      <c r="AB94" s="780"/>
      <c r="AC94" s="153">
        <f>AC43+AC91</f>
        <v>0</v>
      </c>
      <c r="AD94" s="778" t="s">
        <v>105</v>
      </c>
      <c r="AE94" s="779"/>
      <c r="AF94" s="779"/>
      <c r="AG94" s="779"/>
      <c r="AH94" s="780"/>
      <c r="AI94" s="153">
        <f>AI43+AI91</f>
        <v>0</v>
      </c>
      <c r="AJ94" s="778" t="s">
        <v>105</v>
      </c>
      <c r="AK94" s="779"/>
      <c r="AL94" s="779"/>
      <c r="AM94" s="779"/>
      <c r="AN94" s="780"/>
      <c r="AO94" s="153">
        <f>AO43+AO91</f>
        <v>0</v>
      </c>
      <c r="AP94" s="154">
        <f>K94+Q94+W94+AC94+AI94+AO94</f>
        <v>0</v>
      </c>
      <c r="AQ94" s="367"/>
      <c r="AR94" s="77"/>
      <c r="AS94" s="77"/>
      <c r="AT94" s="77"/>
      <c r="AU94" s="77"/>
      <c r="AV94" s="77"/>
      <c r="AW94" s="77"/>
      <c r="AX94" s="77"/>
      <c r="AY94" s="77"/>
    </row>
    <row r="95" spans="1:60" s="17" customFormat="1" ht="15" thickBot="1" x14ac:dyDescent="0.4">
      <c r="B95" s="155"/>
      <c r="C95" s="155"/>
      <c r="D95" s="155"/>
      <c r="E95" s="218"/>
      <c r="F95" s="791" t="s">
        <v>106</v>
      </c>
      <c r="G95" s="781"/>
      <c r="H95" s="781"/>
      <c r="I95" s="781"/>
      <c r="J95" s="781"/>
      <c r="K95" s="156">
        <f>K94-H88</f>
        <v>0</v>
      </c>
      <c r="L95" s="791" t="s">
        <v>106</v>
      </c>
      <c r="M95" s="781"/>
      <c r="N95" s="781"/>
      <c r="O95" s="781"/>
      <c r="P95" s="863"/>
      <c r="Q95" s="156">
        <f>Q94-N88</f>
        <v>0</v>
      </c>
      <c r="R95" s="791" t="s">
        <v>106</v>
      </c>
      <c r="S95" s="781"/>
      <c r="T95" s="781"/>
      <c r="U95" s="781"/>
      <c r="V95" s="781"/>
      <c r="W95" s="157">
        <f>W94-T88</f>
        <v>0</v>
      </c>
      <c r="X95" s="781" t="s">
        <v>106</v>
      </c>
      <c r="Y95" s="781"/>
      <c r="Z95" s="781"/>
      <c r="AA95" s="781"/>
      <c r="AB95" s="781"/>
      <c r="AC95" s="156">
        <f>AC94-Z88</f>
        <v>0</v>
      </c>
      <c r="AD95" s="791" t="s">
        <v>106</v>
      </c>
      <c r="AE95" s="781"/>
      <c r="AF95" s="781"/>
      <c r="AG95" s="781"/>
      <c r="AH95" s="781"/>
      <c r="AI95" s="157">
        <f>AI94-AF88</f>
        <v>0</v>
      </c>
      <c r="AJ95" s="781" t="s">
        <v>106</v>
      </c>
      <c r="AK95" s="781"/>
      <c r="AL95" s="781"/>
      <c r="AM95" s="781"/>
      <c r="AN95" s="781"/>
      <c r="AO95" s="156">
        <f>AO94-AL88</f>
        <v>0</v>
      </c>
      <c r="AP95" s="254">
        <f>K95+Q95+W95+AC95+AI95+AO95</f>
        <v>0</v>
      </c>
      <c r="AQ95" s="368" t="b">
        <f>IF(AP95=(AP94-(H88+N88+T88+Z88+AF88+AL88)),TRUE)</f>
        <v>1</v>
      </c>
      <c r="AR95" s="77"/>
      <c r="AS95" s="77"/>
      <c r="AT95" s="77"/>
      <c r="AU95" s="77"/>
      <c r="AV95" s="77"/>
      <c r="AW95" s="77"/>
      <c r="AX95" s="77"/>
      <c r="AY95" s="77"/>
    </row>
    <row r="96" spans="1:60" s="17" customFormat="1" ht="15.5" x14ac:dyDescent="0.45">
      <c r="A96" s="155"/>
      <c r="B96" s="155"/>
      <c r="C96" s="155"/>
      <c r="D96" s="155"/>
      <c r="E96" s="218"/>
      <c r="F96" s="754" t="s">
        <v>107</v>
      </c>
      <c r="G96" s="755"/>
      <c r="H96" s="755"/>
      <c r="I96" s="755"/>
      <c r="J96" s="756"/>
      <c r="K96" s="226">
        <f>K94-(K71+K79+K89)+J88</f>
        <v>0</v>
      </c>
      <c r="L96" s="754" t="s">
        <v>107</v>
      </c>
      <c r="M96" s="755"/>
      <c r="N96" s="755"/>
      <c r="O96" s="755"/>
      <c r="P96" s="756"/>
      <c r="Q96" s="226">
        <f>Q94-(Q71+Q79+Q89)+P88</f>
        <v>0</v>
      </c>
      <c r="R96" s="754" t="s">
        <v>107</v>
      </c>
      <c r="S96" s="755"/>
      <c r="T96" s="755"/>
      <c r="U96" s="755"/>
      <c r="V96" s="756"/>
      <c r="W96" s="158">
        <f>W94-(W71+W79+W89)+V88</f>
        <v>0</v>
      </c>
      <c r="X96" s="755" t="s">
        <v>107</v>
      </c>
      <c r="Y96" s="755"/>
      <c r="Z96" s="755"/>
      <c r="AA96" s="755"/>
      <c r="AB96" s="755"/>
      <c r="AC96" s="226">
        <f>AC94-(AC71+AC79+AC89)+AB88</f>
        <v>0</v>
      </c>
      <c r="AD96" s="754" t="s">
        <v>107</v>
      </c>
      <c r="AE96" s="755"/>
      <c r="AF96" s="755"/>
      <c r="AG96" s="755"/>
      <c r="AH96" s="756"/>
      <c r="AI96" s="158">
        <f>AI94-(AI71+AI79+AI89)+AH88</f>
        <v>0</v>
      </c>
      <c r="AJ96" s="755" t="s">
        <v>107</v>
      </c>
      <c r="AK96" s="755"/>
      <c r="AL96" s="755"/>
      <c r="AM96" s="755"/>
      <c r="AN96" s="755"/>
      <c r="AO96" s="294">
        <f>AO94-(AO71+AO79+AO89)+AN88</f>
        <v>0</v>
      </c>
      <c r="AP96" s="295">
        <f>K96+Q96+W96+AC96+AI96+AO96</f>
        <v>0</v>
      </c>
      <c r="AQ96" s="369"/>
      <c r="AR96" s="77"/>
      <c r="AS96" s="77"/>
      <c r="AT96" s="77"/>
      <c r="AU96" s="77"/>
      <c r="AV96" s="77"/>
      <c r="AW96" s="77"/>
      <c r="AX96" s="77"/>
      <c r="AY96" s="77"/>
    </row>
    <row r="97" spans="1:60" s="17" customFormat="1" ht="15.5" x14ac:dyDescent="0.45">
      <c r="A97" s="218"/>
      <c r="B97" s="218"/>
      <c r="C97" s="218"/>
      <c r="D97" s="159"/>
      <c r="E97" s="218"/>
      <c r="F97" s="757" t="s">
        <v>108</v>
      </c>
      <c r="G97" s="758"/>
      <c r="H97" s="758"/>
      <c r="I97" s="758"/>
      <c r="J97" s="759"/>
      <c r="K97" s="228">
        <f>$I$9*K96</f>
        <v>0</v>
      </c>
      <c r="L97" s="757" t="s">
        <v>108</v>
      </c>
      <c r="M97" s="758"/>
      <c r="N97" s="758"/>
      <c r="O97" s="758"/>
      <c r="P97" s="759"/>
      <c r="Q97" s="228">
        <f>$I$9*Q96</f>
        <v>0</v>
      </c>
      <c r="R97" s="757" t="s">
        <v>108</v>
      </c>
      <c r="S97" s="758"/>
      <c r="T97" s="758"/>
      <c r="U97" s="758"/>
      <c r="V97" s="758"/>
      <c r="W97" s="160">
        <f>$I$9*W96</f>
        <v>0</v>
      </c>
      <c r="X97" s="758" t="s">
        <v>108</v>
      </c>
      <c r="Y97" s="758"/>
      <c r="Z97" s="758"/>
      <c r="AA97" s="758"/>
      <c r="AB97" s="758"/>
      <c r="AC97" s="228">
        <f>$I$9*AC96</f>
        <v>0</v>
      </c>
      <c r="AD97" s="757" t="s">
        <v>108</v>
      </c>
      <c r="AE97" s="758"/>
      <c r="AF97" s="758"/>
      <c r="AG97" s="758"/>
      <c r="AH97" s="758"/>
      <c r="AI97" s="160">
        <f>$I$9*AI96</f>
        <v>0</v>
      </c>
      <c r="AJ97" s="758" t="s">
        <v>108</v>
      </c>
      <c r="AK97" s="758"/>
      <c r="AL97" s="758"/>
      <c r="AM97" s="758"/>
      <c r="AN97" s="758"/>
      <c r="AO97" s="296">
        <f>$I$9*AO96</f>
        <v>0</v>
      </c>
      <c r="AP97" s="297">
        <f>AI97+AC97+W97+Q97+K97+AO97</f>
        <v>0</v>
      </c>
      <c r="AQ97" s="368" t="b">
        <f>IF(AP97=AP96*I9,TRUE)</f>
        <v>1</v>
      </c>
      <c r="AR97" s="77"/>
      <c r="AS97" s="77"/>
      <c r="AT97" s="77"/>
      <c r="AU97" s="77"/>
      <c r="AV97" s="77"/>
      <c r="AW97" s="77"/>
      <c r="AX97" s="77"/>
      <c r="AY97" s="77"/>
    </row>
    <row r="98" spans="1:60" s="17" customFormat="1" ht="21.75" customHeight="1" thickBot="1" x14ac:dyDescent="0.5">
      <c r="A98" s="218"/>
      <c r="B98" s="218"/>
      <c r="C98" s="218"/>
      <c r="D98" s="159"/>
      <c r="E98" s="218"/>
      <c r="F98" s="760" t="s">
        <v>109</v>
      </c>
      <c r="G98" s="761"/>
      <c r="H98" s="761"/>
      <c r="I98" s="761"/>
      <c r="J98" s="761"/>
      <c r="K98" s="227">
        <f>K94+K97</f>
        <v>0</v>
      </c>
      <c r="L98" s="760" t="s">
        <v>110</v>
      </c>
      <c r="M98" s="761"/>
      <c r="N98" s="761"/>
      <c r="O98" s="761"/>
      <c r="P98" s="762"/>
      <c r="Q98" s="227">
        <f>Q94+Q97</f>
        <v>0</v>
      </c>
      <c r="R98" s="760" t="s">
        <v>111</v>
      </c>
      <c r="S98" s="761"/>
      <c r="T98" s="761"/>
      <c r="U98" s="761"/>
      <c r="V98" s="761"/>
      <c r="W98" s="161">
        <f>W94+W97</f>
        <v>0</v>
      </c>
      <c r="X98" s="761" t="s">
        <v>112</v>
      </c>
      <c r="Y98" s="761"/>
      <c r="Z98" s="761"/>
      <c r="AA98" s="761"/>
      <c r="AB98" s="761"/>
      <c r="AC98" s="227">
        <f>AC94+AC97</f>
        <v>0</v>
      </c>
      <c r="AD98" s="760" t="s">
        <v>113</v>
      </c>
      <c r="AE98" s="761"/>
      <c r="AF98" s="761"/>
      <c r="AG98" s="761"/>
      <c r="AH98" s="761"/>
      <c r="AI98" s="161">
        <f>AI94+AI97</f>
        <v>0</v>
      </c>
      <c r="AJ98" s="761" t="s">
        <v>213</v>
      </c>
      <c r="AK98" s="761"/>
      <c r="AL98" s="761"/>
      <c r="AM98" s="761"/>
      <c r="AN98" s="761"/>
      <c r="AO98" s="298">
        <f>AO94+AO97</f>
        <v>0</v>
      </c>
      <c r="AP98" s="161">
        <f>AI98+AC98+W98+Q98+K98+AO98</f>
        <v>0</v>
      </c>
      <c r="AQ98" s="357" t="b">
        <f>IF(AP98=AP94+AP97,TRUE)</f>
        <v>1</v>
      </c>
      <c r="AR98" s="77"/>
      <c r="AS98" s="77"/>
      <c r="AT98" s="77"/>
      <c r="AU98" s="77"/>
      <c r="AV98" s="77"/>
      <c r="AW98" s="77"/>
      <c r="AX98" s="77"/>
      <c r="AY98" s="77"/>
    </row>
    <row r="99" spans="1:60" s="17" customFormat="1" ht="21.75" hidden="1" customHeight="1" x14ac:dyDescent="0.35">
      <c r="A99" s="218"/>
      <c r="B99" s="218"/>
      <c r="C99" s="218"/>
      <c r="D99" s="183"/>
      <c r="E99" s="68"/>
      <c r="F99" s="24"/>
      <c r="G99" s="24"/>
      <c r="H99" s="24"/>
      <c r="I99" s="24"/>
      <c r="J99" s="24"/>
      <c r="K99" s="70"/>
      <c r="L99" s="24"/>
      <c r="M99" s="24"/>
      <c r="N99" s="24"/>
      <c r="O99" s="24"/>
      <c r="P99" s="24"/>
      <c r="Q99" s="70"/>
      <c r="R99" s="24"/>
      <c r="S99" s="24"/>
      <c r="T99" s="24"/>
      <c r="U99" s="24"/>
      <c r="V99" s="24"/>
      <c r="W99" s="70"/>
      <c r="X99" s="24"/>
      <c r="Y99" s="24"/>
      <c r="Z99" s="24"/>
      <c r="AA99" s="24"/>
      <c r="AB99" s="24"/>
      <c r="AC99" s="70"/>
      <c r="AD99" s="24"/>
      <c r="AE99" s="24"/>
      <c r="AF99" s="24"/>
      <c r="AG99" s="24"/>
      <c r="AH99" s="24"/>
      <c r="AI99" s="70"/>
      <c r="AJ99" s="24"/>
      <c r="AK99" s="24"/>
      <c r="AL99" s="24"/>
      <c r="AM99" s="24"/>
      <c r="AN99" s="24"/>
      <c r="AO99" s="70"/>
      <c r="AP99" s="72"/>
      <c r="AQ99" s="358"/>
      <c r="AR99" s="77"/>
      <c r="AS99" s="77"/>
      <c r="AT99" s="77"/>
      <c r="AU99" s="77"/>
      <c r="AV99" s="77"/>
      <c r="AW99" s="77"/>
      <c r="AX99" s="77"/>
      <c r="AY99" s="77"/>
    </row>
    <row r="100" spans="1:60" ht="26.25" hidden="1" customHeight="1" x14ac:dyDescent="0.45">
      <c r="A100" s="218"/>
      <c r="B100" s="218"/>
      <c r="C100" s="218"/>
      <c r="D100" s="183"/>
      <c r="E100" s="218"/>
      <c r="F100" s="792" t="s">
        <v>20</v>
      </c>
      <c r="G100" s="771"/>
      <c r="H100" s="771"/>
      <c r="I100" s="771"/>
      <c r="J100" s="771"/>
      <c r="K100" s="120"/>
      <c r="L100" s="771" t="s">
        <v>101</v>
      </c>
      <c r="M100" s="771"/>
      <c r="N100" s="771"/>
      <c r="O100" s="771"/>
      <c r="P100" s="771"/>
      <c r="Q100" s="120"/>
      <c r="R100" s="771" t="s">
        <v>102</v>
      </c>
      <c r="S100" s="771"/>
      <c r="T100" s="771"/>
      <c r="U100" s="771"/>
      <c r="V100" s="771"/>
      <c r="W100" s="120"/>
      <c r="X100" s="771" t="s">
        <v>103</v>
      </c>
      <c r="Y100" s="771"/>
      <c r="Z100" s="771"/>
      <c r="AA100" s="771"/>
      <c r="AB100" s="771"/>
      <c r="AC100" s="120"/>
      <c r="AD100" s="771" t="s">
        <v>104</v>
      </c>
      <c r="AE100" s="771"/>
      <c r="AF100" s="771"/>
      <c r="AG100" s="771"/>
      <c r="AH100" s="771"/>
      <c r="AI100" s="120"/>
      <c r="AJ100" s="771" t="s">
        <v>103</v>
      </c>
      <c r="AK100" s="771"/>
      <c r="AL100" s="771"/>
      <c r="AM100" s="771"/>
      <c r="AN100" s="771"/>
      <c r="AO100" s="120"/>
      <c r="AP100" s="121" t="s">
        <v>32</v>
      </c>
      <c r="AQ100" s="363"/>
      <c r="AR100" s="77"/>
      <c r="AS100" s="77"/>
      <c r="AT100" s="77"/>
      <c r="AU100" s="77"/>
      <c r="AV100" s="77"/>
      <c r="AW100" s="77"/>
      <c r="AX100" s="77"/>
      <c r="AY100" s="77"/>
      <c r="AZ100" s="17"/>
      <c r="BA100" s="17"/>
      <c r="BB100" s="17"/>
      <c r="BC100" s="17"/>
      <c r="BD100" s="17"/>
      <c r="BE100" s="17"/>
      <c r="BF100" s="17"/>
      <c r="BG100" s="17"/>
      <c r="BH100" s="17"/>
    </row>
    <row r="101" spans="1:60" s="17" customFormat="1" ht="15.75" hidden="1" customHeight="1" x14ac:dyDescent="0.35">
      <c r="A101" s="218"/>
      <c r="B101" s="218"/>
      <c r="C101" s="218"/>
      <c r="D101" s="218"/>
      <c r="E101" s="218"/>
      <c r="F101" s="772" t="s">
        <v>152</v>
      </c>
      <c r="G101" s="773"/>
      <c r="H101" s="773"/>
      <c r="I101" s="773"/>
      <c r="J101" s="774"/>
      <c r="K101" s="184">
        <f>K43+K52+K65+K71+K79+I88</f>
        <v>0</v>
      </c>
      <c r="L101" s="772" t="s">
        <v>152</v>
      </c>
      <c r="M101" s="773"/>
      <c r="N101" s="773"/>
      <c r="O101" s="773"/>
      <c r="P101" s="774"/>
      <c r="Q101" s="184">
        <f>Q43+Q52+Q65+Q71+Q79+O88</f>
        <v>0</v>
      </c>
      <c r="R101" s="772" t="s">
        <v>152</v>
      </c>
      <c r="S101" s="773"/>
      <c r="T101" s="773"/>
      <c r="U101" s="773"/>
      <c r="V101" s="774"/>
      <c r="W101" s="184">
        <f>W43+W52+W65+W71+W79+U88</f>
        <v>0</v>
      </c>
      <c r="X101" s="772" t="s">
        <v>152</v>
      </c>
      <c r="Y101" s="773"/>
      <c r="Z101" s="773"/>
      <c r="AA101" s="773"/>
      <c r="AB101" s="774"/>
      <c r="AC101" s="184">
        <f>AC43+AC52+AC65+AC71+AC79+AA88</f>
        <v>0</v>
      </c>
      <c r="AD101" s="772" t="s">
        <v>152</v>
      </c>
      <c r="AE101" s="773"/>
      <c r="AF101" s="773"/>
      <c r="AG101" s="773"/>
      <c r="AH101" s="774"/>
      <c r="AI101" s="184">
        <f>AI43+AI52+AI65+AI71+AI79+AG88</f>
        <v>0</v>
      </c>
      <c r="AJ101" s="772" t="s">
        <v>152</v>
      </c>
      <c r="AK101" s="773"/>
      <c r="AL101" s="773"/>
      <c r="AM101" s="773"/>
      <c r="AN101" s="774"/>
      <c r="AO101" s="184">
        <f>AO43+AO52+AO65+AO71+AO79+AM88</f>
        <v>0</v>
      </c>
      <c r="AP101" s="185">
        <f>K101+Q101+W101+AC101+AI101</f>
        <v>0</v>
      </c>
      <c r="AQ101" s="367"/>
      <c r="AR101" s="77"/>
      <c r="AS101" s="186"/>
      <c r="AT101" s="77"/>
      <c r="AU101" s="77"/>
      <c r="AV101" s="77"/>
      <c r="AW101" s="77"/>
      <c r="AX101" s="77"/>
      <c r="AY101" s="77"/>
    </row>
    <row r="102" spans="1:60" ht="16.5" hidden="1" customHeight="1" x14ac:dyDescent="0.35">
      <c r="A102" s="218"/>
      <c r="B102" s="218"/>
      <c r="C102" s="218"/>
      <c r="D102" s="218"/>
      <c r="E102" s="218"/>
      <c r="F102" s="793" t="s">
        <v>106</v>
      </c>
      <c r="G102" s="794"/>
      <c r="H102" s="794"/>
      <c r="I102" s="794"/>
      <c r="J102" s="794"/>
      <c r="K102" s="187">
        <f>K101-H88</f>
        <v>0</v>
      </c>
      <c r="L102" s="775" t="s">
        <v>106</v>
      </c>
      <c r="M102" s="776"/>
      <c r="N102" s="776"/>
      <c r="O102" s="776"/>
      <c r="P102" s="777"/>
      <c r="Q102" s="187">
        <f>Q101-N88</f>
        <v>0</v>
      </c>
      <c r="R102" s="775" t="s">
        <v>106</v>
      </c>
      <c r="S102" s="776"/>
      <c r="T102" s="776"/>
      <c r="U102" s="776"/>
      <c r="V102" s="776"/>
      <c r="W102" s="187">
        <f>W101-T88</f>
        <v>0</v>
      </c>
      <c r="X102" s="775" t="s">
        <v>106</v>
      </c>
      <c r="Y102" s="776"/>
      <c r="Z102" s="776"/>
      <c r="AA102" s="776"/>
      <c r="AB102" s="777"/>
      <c r="AC102" s="187">
        <f>AC101-Z88</f>
        <v>0</v>
      </c>
      <c r="AD102" s="775" t="s">
        <v>106</v>
      </c>
      <c r="AE102" s="776"/>
      <c r="AF102" s="776"/>
      <c r="AG102" s="776"/>
      <c r="AH102" s="776"/>
      <c r="AI102" s="187">
        <f>AI101-AF88</f>
        <v>0</v>
      </c>
      <c r="AJ102" s="775" t="s">
        <v>106</v>
      </c>
      <c r="AK102" s="776"/>
      <c r="AL102" s="776"/>
      <c r="AM102" s="776"/>
      <c r="AN102" s="777"/>
      <c r="AO102" s="187">
        <f>AO101-AL88</f>
        <v>0</v>
      </c>
      <c r="AP102" s="188">
        <f>K102+Q102+W102+AC102+AI102</f>
        <v>0</v>
      </c>
      <c r="AQ102" s="368" t="b">
        <f>IF(AP102=(AP101-(H88+N88+T88+Z88+AF88)),TRUE)</f>
        <v>1</v>
      </c>
      <c r="AR102" s="77"/>
      <c r="AS102" s="189"/>
      <c r="AT102" s="77"/>
      <c r="AU102" s="77"/>
      <c r="AV102" s="77"/>
      <c r="AW102" s="77"/>
      <c r="AX102" s="77"/>
      <c r="AY102" s="77"/>
      <c r="AZ102" s="17"/>
      <c r="BA102" s="17"/>
      <c r="BB102" s="17"/>
      <c r="BC102" s="17"/>
      <c r="BD102" s="17"/>
      <c r="BE102" s="17"/>
      <c r="BF102" s="17"/>
      <c r="BG102" s="17"/>
      <c r="BH102" s="17"/>
    </row>
    <row r="103" spans="1:60" ht="16.5" hidden="1" customHeight="1" x14ac:dyDescent="0.35">
      <c r="A103" s="218"/>
      <c r="B103" s="218"/>
      <c r="C103" s="218"/>
      <c r="D103" s="218"/>
      <c r="E103" s="218"/>
      <c r="F103" s="787" t="s">
        <v>153</v>
      </c>
      <c r="G103" s="788"/>
      <c r="H103" s="788"/>
      <c r="I103" s="788"/>
      <c r="J103" s="788"/>
      <c r="K103" s="190">
        <f>MROUND(K102,25000)</f>
        <v>0</v>
      </c>
      <c r="L103" s="787" t="s">
        <v>153</v>
      </c>
      <c r="M103" s="788"/>
      <c r="N103" s="788"/>
      <c r="O103" s="788"/>
      <c r="P103" s="789"/>
      <c r="Q103" s="190">
        <f>MROUND(Q102,25000)</f>
        <v>0</v>
      </c>
      <c r="R103" s="787" t="s">
        <v>153</v>
      </c>
      <c r="S103" s="788"/>
      <c r="T103" s="788"/>
      <c r="U103" s="788"/>
      <c r="V103" s="788"/>
      <c r="W103" s="190">
        <f>MROUND(W102,25000)</f>
        <v>0</v>
      </c>
      <c r="X103" s="787" t="s">
        <v>153</v>
      </c>
      <c r="Y103" s="788"/>
      <c r="Z103" s="788"/>
      <c r="AA103" s="788"/>
      <c r="AB103" s="789"/>
      <c r="AC103" s="190">
        <f>MROUND(AC102,25000)</f>
        <v>0</v>
      </c>
      <c r="AD103" s="787" t="s">
        <v>153</v>
      </c>
      <c r="AE103" s="788"/>
      <c r="AF103" s="788"/>
      <c r="AG103" s="788"/>
      <c r="AH103" s="788"/>
      <c r="AI103" s="190">
        <f>MROUND(AI102,25000)</f>
        <v>0</v>
      </c>
      <c r="AJ103" s="787" t="s">
        <v>153</v>
      </c>
      <c r="AK103" s="788"/>
      <c r="AL103" s="788"/>
      <c r="AM103" s="788"/>
      <c r="AN103" s="789"/>
      <c r="AO103" s="190">
        <f>MROUND(AO102,25000)</f>
        <v>0</v>
      </c>
      <c r="AP103" s="207">
        <f>ROUND(AI103+AC103+W103+Q103+K103,0)</f>
        <v>0</v>
      </c>
      <c r="AQ103" s="355"/>
      <c r="AR103" s="77"/>
      <c r="AS103" s="77"/>
      <c r="AT103" s="77"/>
      <c r="AU103" s="77"/>
      <c r="AV103" s="77"/>
      <c r="AW103" s="77"/>
      <c r="AX103" s="77"/>
      <c r="AY103" s="77"/>
      <c r="AZ103" s="17"/>
      <c r="BA103" s="17"/>
      <c r="BB103" s="17"/>
      <c r="BC103" s="17"/>
      <c r="BD103" s="17"/>
      <c r="BE103" s="17"/>
      <c r="BF103" s="17"/>
      <c r="BG103" s="17"/>
      <c r="BH103" s="17"/>
    </row>
    <row r="104" spans="1:60" ht="16.5" hidden="1" customHeight="1" x14ac:dyDescent="0.35">
      <c r="A104" s="218"/>
      <c r="B104" s="218"/>
      <c r="C104" s="218"/>
      <c r="D104" s="218"/>
      <c r="E104" s="218"/>
      <c r="F104" s="782" t="s">
        <v>154</v>
      </c>
      <c r="G104" s="783"/>
      <c r="H104" s="783"/>
      <c r="I104" s="783"/>
      <c r="J104" s="783"/>
      <c r="K104" s="191">
        <f>H88</f>
        <v>0</v>
      </c>
      <c r="L104" s="782" t="s">
        <v>155</v>
      </c>
      <c r="M104" s="783"/>
      <c r="N104" s="783"/>
      <c r="O104" s="783"/>
      <c r="P104" s="790"/>
      <c r="Q104" s="191">
        <f>N88</f>
        <v>0</v>
      </c>
      <c r="R104" s="782" t="s">
        <v>155</v>
      </c>
      <c r="S104" s="783"/>
      <c r="T104" s="783"/>
      <c r="U104" s="783"/>
      <c r="V104" s="783"/>
      <c r="W104" s="191">
        <f>T88</f>
        <v>0</v>
      </c>
      <c r="X104" s="782" t="s">
        <v>155</v>
      </c>
      <c r="Y104" s="783"/>
      <c r="Z104" s="783"/>
      <c r="AA104" s="783"/>
      <c r="AB104" s="790"/>
      <c r="AC104" s="191">
        <f>Z88</f>
        <v>0</v>
      </c>
      <c r="AD104" s="782" t="s">
        <v>155</v>
      </c>
      <c r="AE104" s="783"/>
      <c r="AF104" s="783"/>
      <c r="AG104" s="783"/>
      <c r="AH104" s="783"/>
      <c r="AI104" s="191">
        <f>AF88</f>
        <v>0</v>
      </c>
      <c r="AJ104" s="782" t="s">
        <v>155</v>
      </c>
      <c r="AK104" s="783"/>
      <c r="AL104" s="783"/>
      <c r="AM104" s="783"/>
      <c r="AN104" s="790"/>
      <c r="AO104" s="191">
        <f>AL88</f>
        <v>0</v>
      </c>
      <c r="AP104" s="192">
        <f>ROUND(AI104+AC104+W104+Q104+K104,0)</f>
        <v>0</v>
      </c>
      <c r="AQ104" s="361"/>
      <c r="AR104" s="77"/>
      <c r="AS104" s="77"/>
      <c r="AT104" s="77"/>
      <c r="AU104" s="77"/>
      <c r="AV104" s="77"/>
      <c r="AW104" s="77"/>
      <c r="AX104" s="77"/>
      <c r="AY104" s="77"/>
      <c r="AZ104" s="17"/>
      <c r="BA104" s="17"/>
      <c r="BB104" s="17"/>
      <c r="BC104" s="17"/>
      <c r="BD104" s="17"/>
      <c r="BE104" s="17"/>
      <c r="BF104" s="17"/>
      <c r="BG104" s="17"/>
      <c r="BH104" s="17"/>
    </row>
    <row r="105" spans="1:60" ht="21.75" hidden="1" customHeight="1" x14ac:dyDescent="0.45">
      <c r="A105" s="162"/>
      <c r="B105" s="162"/>
      <c r="C105" s="162"/>
      <c r="D105" s="218"/>
      <c r="E105" s="218"/>
      <c r="F105" s="751" t="s">
        <v>105</v>
      </c>
      <c r="G105" s="752"/>
      <c r="H105" s="752"/>
      <c r="I105" s="752"/>
      <c r="J105" s="752"/>
      <c r="K105" s="193">
        <f>K103+K104</f>
        <v>0</v>
      </c>
      <c r="L105" s="751" t="s">
        <v>105</v>
      </c>
      <c r="M105" s="752"/>
      <c r="N105" s="752"/>
      <c r="O105" s="752"/>
      <c r="P105" s="753"/>
      <c r="Q105" s="193">
        <f>Q103+Q104</f>
        <v>0</v>
      </c>
      <c r="R105" s="751" t="s">
        <v>105</v>
      </c>
      <c r="S105" s="752"/>
      <c r="T105" s="752"/>
      <c r="U105" s="752"/>
      <c r="V105" s="752"/>
      <c r="W105" s="193">
        <f>W103+W104</f>
        <v>0</v>
      </c>
      <c r="X105" s="751" t="s">
        <v>105</v>
      </c>
      <c r="Y105" s="752"/>
      <c r="Z105" s="752"/>
      <c r="AA105" s="752"/>
      <c r="AB105" s="753"/>
      <c r="AC105" s="193">
        <f>AC103+AC104</f>
        <v>0</v>
      </c>
      <c r="AD105" s="751" t="s">
        <v>105</v>
      </c>
      <c r="AE105" s="752"/>
      <c r="AF105" s="752"/>
      <c r="AG105" s="752"/>
      <c r="AH105" s="752"/>
      <c r="AI105" s="193">
        <f>AI103+AI104</f>
        <v>0</v>
      </c>
      <c r="AJ105" s="751" t="s">
        <v>105</v>
      </c>
      <c r="AK105" s="752"/>
      <c r="AL105" s="752"/>
      <c r="AM105" s="752"/>
      <c r="AN105" s="753"/>
      <c r="AO105" s="193">
        <f>AO103+AO104</f>
        <v>0</v>
      </c>
      <c r="AP105" s="194">
        <f>K105+Q105+W105+AC105+AI105</f>
        <v>0</v>
      </c>
      <c r="AQ105" s="364" t="b">
        <f>IF(AP105=SUM(AP103:AP104),TRUE)</f>
        <v>1</v>
      </c>
      <c r="AR105" s="77"/>
      <c r="AS105" s="77"/>
      <c r="AT105" s="77"/>
      <c r="AU105" s="77"/>
      <c r="AV105" s="77"/>
      <c r="AW105" s="77"/>
      <c r="AX105" s="77"/>
      <c r="AY105" s="77"/>
      <c r="AZ105" s="17"/>
      <c r="BA105" s="17"/>
      <c r="BB105" s="17"/>
      <c r="BC105" s="17"/>
      <c r="BD105" s="17"/>
      <c r="BE105" s="17"/>
      <c r="BF105" s="17"/>
      <c r="BG105" s="17"/>
      <c r="BH105" s="17"/>
    </row>
    <row r="106" spans="1:60" ht="16.5" hidden="1" customHeight="1" x14ac:dyDescent="0.45">
      <c r="A106" s="162"/>
      <c r="B106" s="162"/>
      <c r="C106" s="162"/>
      <c r="D106" s="218"/>
      <c r="E106" s="218"/>
      <c r="F106" s="754" t="s">
        <v>107</v>
      </c>
      <c r="G106" s="755"/>
      <c r="H106" s="755"/>
      <c r="I106" s="755"/>
      <c r="J106" s="756"/>
      <c r="K106" s="226">
        <f>K105-(K71+K79+I88)+J88</f>
        <v>0</v>
      </c>
      <c r="L106" s="754" t="s">
        <v>107</v>
      </c>
      <c r="M106" s="755"/>
      <c r="N106" s="755"/>
      <c r="O106" s="755"/>
      <c r="P106" s="756"/>
      <c r="Q106" s="226">
        <f>Q105-(Q71+Q79+O88)+P88</f>
        <v>0</v>
      </c>
      <c r="R106" s="754" t="s">
        <v>107</v>
      </c>
      <c r="S106" s="755"/>
      <c r="T106" s="755"/>
      <c r="U106" s="755"/>
      <c r="V106" s="756"/>
      <c r="W106" s="226">
        <f>W105-(W71+W79+U88)+V88</f>
        <v>0</v>
      </c>
      <c r="X106" s="754" t="s">
        <v>107</v>
      </c>
      <c r="Y106" s="755"/>
      <c r="Z106" s="755"/>
      <c r="AA106" s="755"/>
      <c r="AB106" s="756"/>
      <c r="AC106" s="226">
        <f>AC105-(AC71+AC79+AA88)+AB88</f>
        <v>0</v>
      </c>
      <c r="AD106" s="754" t="s">
        <v>107</v>
      </c>
      <c r="AE106" s="755"/>
      <c r="AF106" s="755"/>
      <c r="AG106" s="755"/>
      <c r="AH106" s="756"/>
      <c r="AI106" s="226">
        <f>AI105-(AI71+AI79+AG88)+AH88</f>
        <v>0</v>
      </c>
      <c r="AJ106" s="754" t="s">
        <v>107</v>
      </c>
      <c r="AK106" s="755"/>
      <c r="AL106" s="755"/>
      <c r="AM106" s="755"/>
      <c r="AN106" s="756"/>
      <c r="AO106" s="226">
        <f>AO105-(AO71+AO79+AM88)+AN88</f>
        <v>0</v>
      </c>
      <c r="AP106" s="195">
        <f>K106+Q106+W106+AC106+AI106</f>
        <v>0</v>
      </c>
      <c r="AQ106" s="369"/>
      <c r="AR106" s="77"/>
      <c r="AS106" s="77"/>
      <c r="AT106" s="77"/>
      <c r="AU106" s="77"/>
      <c r="AV106" s="77"/>
      <c r="AW106" s="77"/>
      <c r="AX106" s="77"/>
      <c r="AY106" s="77"/>
      <c r="AZ106" s="17"/>
      <c r="BA106" s="17"/>
      <c r="BB106" s="17"/>
      <c r="BC106" s="17"/>
      <c r="BD106" s="17"/>
      <c r="BE106" s="17"/>
      <c r="BF106" s="17"/>
      <c r="BG106" s="17"/>
      <c r="BH106" s="17"/>
    </row>
    <row r="107" spans="1:60" ht="17.25" hidden="1" customHeight="1" x14ac:dyDescent="0.45">
      <c r="A107" s="218"/>
      <c r="B107" s="218"/>
      <c r="C107" s="218"/>
      <c r="D107" s="218"/>
      <c r="E107" s="218"/>
      <c r="F107" s="757" t="s">
        <v>108</v>
      </c>
      <c r="G107" s="758"/>
      <c r="H107" s="758"/>
      <c r="I107" s="758"/>
      <c r="J107" s="759"/>
      <c r="K107" s="228">
        <f>$I$9*K106</f>
        <v>0</v>
      </c>
      <c r="L107" s="757" t="s">
        <v>108</v>
      </c>
      <c r="M107" s="758"/>
      <c r="N107" s="758"/>
      <c r="O107" s="758"/>
      <c r="P107" s="759"/>
      <c r="Q107" s="228">
        <f>$I$9*Q106</f>
        <v>0</v>
      </c>
      <c r="R107" s="757" t="s">
        <v>108</v>
      </c>
      <c r="S107" s="758"/>
      <c r="T107" s="758"/>
      <c r="U107" s="758"/>
      <c r="V107" s="758"/>
      <c r="W107" s="228">
        <f>$I$9*W106</f>
        <v>0</v>
      </c>
      <c r="X107" s="757" t="s">
        <v>108</v>
      </c>
      <c r="Y107" s="758"/>
      <c r="Z107" s="758"/>
      <c r="AA107" s="758"/>
      <c r="AB107" s="759"/>
      <c r="AC107" s="228">
        <f>$I$9*AC106</f>
        <v>0</v>
      </c>
      <c r="AD107" s="757" t="s">
        <v>108</v>
      </c>
      <c r="AE107" s="758"/>
      <c r="AF107" s="758"/>
      <c r="AG107" s="758"/>
      <c r="AH107" s="758"/>
      <c r="AI107" s="228">
        <f>$I$9*AI106</f>
        <v>0</v>
      </c>
      <c r="AJ107" s="757" t="s">
        <v>108</v>
      </c>
      <c r="AK107" s="758"/>
      <c r="AL107" s="758"/>
      <c r="AM107" s="758"/>
      <c r="AN107" s="759"/>
      <c r="AO107" s="228">
        <f>$I$9*AO106</f>
        <v>0</v>
      </c>
      <c r="AP107" s="196">
        <f>AI107+AC107+W107+Q107+K107</f>
        <v>0</v>
      </c>
      <c r="AQ107" s="368" t="b">
        <f>IF(AP107=AP106*I9,TRUE)</f>
        <v>1</v>
      </c>
      <c r="AR107" s="77"/>
      <c r="AS107" s="197"/>
      <c r="AT107" s="77"/>
      <c r="AU107" s="77"/>
      <c r="AV107" s="77"/>
      <c r="AW107" s="77"/>
      <c r="AX107" s="77"/>
      <c r="AY107" s="77"/>
      <c r="AZ107" s="17"/>
      <c r="BA107" s="17"/>
      <c r="BB107" s="17"/>
      <c r="BC107" s="17"/>
      <c r="BD107" s="17"/>
      <c r="BE107" s="17"/>
      <c r="BF107" s="17"/>
      <c r="BG107" s="17"/>
      <c r="BH107" s="17"/>
    </row>
    <row r="108" spans="1:60" ht="18.75" hidden="1" customHeight="1" x14ac:dyDescent="0.45">
      <c r="A108" s="218"/>
      <c r="B108" s="218"/>
      <c r="C108" s="218"/>
      <c r="D108" s="218"/>
      <c r="E108" s="218"/>
      <c r="F108" s="760" t="s">
        <v>109</v>
      </c>
      <c r="G108" s="761"/>
      <c r="H108" s="761"/>
      <c r="I108" s="761"/>
      <c r="J108" s="761"/>
      <c r="K108" s="227">
        <f>K105+K107</f>
        <v>0</v>
      </c>
      <c r="L108" s="760" t="s">
        <v>110</v>
      </c>
      <c r="M108" s="761"/>
      <c r="N108" s="761"/>
      <c r="O108" s="761"/>
      <c r="P108" s="762"/>
      <c r="Q108" s="227">
        <f>Q105+Q107</f>
        <v>0</v>
      </c>
      <c r="R108" s="760" t="s">
        <v>111</v>
      </c>
      <c r="S108" s="761"/>
      <c r="T108" s="761"/>
      <c r="U108" s="761"/>
      <c r="V108" s="761"/>
      <c r="W108" s="227">
        <f>W105+W107</f>
        <v>0</v>
      </c>
      <c r="X108" s="760" t="s">
        <v>112</v>
      </c>
      <c r="Y108" s="761"/>
      <c r="Z108" s="761"/>
      <c r="AA108" s="761"/>
      <c r="AB108" s="762"/>
      <c r="AC108" s="227">
        <f>AC105+AC107</f>
        <v>0</v>
      </c>
      <c r="AD108" s="760" t="s">
        <v>113</v>
      </c>
      <c r="AE108" s="761"/>
      <c r="AF108" s="761"/>
      <c r="AG108" s="761"/>
      <c r="AH108" s="761"/>
      <c r="AI108" s="227">
        <f>AI105+AI107</f>
        <v>0</v>
      </c>
      <c r="AJ108" s="760" t="s">
        <v>112</v>
      </c>
      <c r="AK108" s="761"/>
      <c r="AL108" s="761"/>
      <c r="AM108" s="761"/>
      <c r="AN108" s="762"/>
      <c r="AO108" s="227">
        <f>AO105+AO107</f>
        <v>0</v>
      </c>
      <c r="AP108" s="198">
        <f>AI108+AC108+W108+Q108+K108</f>
        <v>0</v>
      </c>
      <c r="AQ108" s="357" t="b">
        <f>IF(AP108=AP105+AP107,TRUE)</f>
        <v>1</v>
      </c>
      <c r="AR108" s="77"/>
      <c r="AS108" s="77"/>
      <c r="AT108" s="77"/>
      <c r="AU108" s="77"/>
      <c r="AV108" s="77"/>
      <c r="AW108" s="77"/>
      <c r="AX108" s="77"/>
      <c r="AY108" s="77"/>
      <c r="AZ108" s="17"/>
      <c r="BA108" s="17"/>
      <c r="BB108" s="17"/>
      <c r="BC108" s="17"/>
      <c r="BD108" s="17"/>
      <c r="BE108" s="17"/>
      <c r="BF108" s="17"/>
      <c r="BG108" s="17"/>
      <c r="BH108" s="17"/>
    </row>
    <row r="109" spans="1:60" s="11" customFormat="1" ht="14.5" hidden="1" x14ac:dyDescent="0.35">
      <c r="A109" s="218"/>
      <c r="B109" s="218"/>
      <c r="C109" s="218"/>
      <c r="D109" s="162"/>
      <c r="E109" s="163"/>
      <c r="F109" s="162"/>
      <c r="G109" s="163"/>
      <c r="H109" s="163"/>
      <c r="I109" s="164"/>
      <c r="J109" s="165"/>
      <c r="K109" s="166"/>
      <c r="L109" s="162"/>
      <c r="M109" s="163"/>
      <c r="N109" s="163"/>
      <c r="O109" s="164"/>
      <c r="P109" s="164"/>
      <c r="Q109" s="166"/>
      <c r="R109" s="162"/>
      <c r="S109" s="163"/>
      <c r="T109" s="163"/>
      <c r="U109" s="164"/>
      <c r="V109" s="164"/>
      <c r="W109" s="166"/>
      <c r="X109" s="162"/>
      <c r="Y109" s="163"/>
      <c r="Z109" s="163"/>
      <c r="AA109" s="164"/>
      <c r="AB109" s="164"/>
      <c r="AC109" s="166"/>
      <c r="AD109" s="162"/>
      <c r="AE109" s="163"/>
      <c r="AF109" s="163"/>
      <c r="AG109" s="164"/>
      <c r="AH109" s="164"/>
      <c r="AI109" s="166"/>
      <c r="AJ109" s="162"/>
      <c r="AK109" s="163"/>
      <c r="AL109" s="163"/>
      <c r="AM109" s="164"/>
      <c r="AN109" s="164"/>
      <c r="AO109" s="166"/>
      <c r="AP109" s="167"/>
      <c r="AQ109" s="370"/>
      <c r="AR109" s="168"/>
      <c r="AS109" s="168"/>
      <c r="AT109" s="168"/>
      <c r="AU109" s="168"/>
      <c r="AV109" s="168"/>
      <c r="AW109" s="168"/>
      <c r="AX109" s="168"/>
      <c r="AY109" s="168"/>
      <c r="AZ109" s="162"/>
      <c r="BA109" s="162"/>
      <c r="BB109" s="162"/>
      <c r="BC109" s="162"/>
      <c r="BD109" s="162"/>
      <c r="BE109" s="162"/>
      <c r="BF109" s="162"/>
      <c r="BG109" s="162"/>
      <c r="BH109" s="162"/>
    </row>
    <row r="110" spans="1:60" s="11" customFormat="1" ht="14.5" hidden="1" x14ac:dyDescent="0.35">
      <c r="A110" s="218"/>
      <c r="B110" s="218"/>
      <c r="C110" s="218"/>
      <c r="D110" s="162"/>
      <c r="E110" s="163"/>
      <c r="F110" s="162"/>
      <c r="G110" s="163"/>
      <c r="H110" s="163"/>
      <c r="I110" s="164"/>
      <c r="J110" s="165"/>
      <c r="K110" s="166"/>
      <c r="L110" s="162"/>
      <c r="M110" s="163"/>
      <c r="N110" s="163"/>
      <c r="O110" s="164"/>
      <c r="P110" s="164"/>
      <c r="Q110" s="166"/>
      <c r="R110" s="162"/>
      <c r="S110" s="163"/>
      <c r="T110" s="163"/>
      <c r="U110" s="164"/>
      <c r="V110" s="164"/>
      <c r="W110" s="166"/>
      <c r="X110" s="162"/>
      <c r="Y110" s="163"/>
      <c r="Z110" s="163"/>
      <c r="AA110" s="164"/>
      <c r="AB110" s="164"/>
      <c r="AC110" s="166"/>
      <c r="AD110" s="162"/>
      <c r="AE110" s="163"/>
      <c r="AF110" s="163"/>
      <c r="AG110" s="164"/>
      <c r="AH110" s="164"/>
      <c r="AI110" s="166"/>
      <c r="AJ110" s="162"/>
      <c r="AK110" s="163"/>
      <c r="AL110" s="163"/>
      <c r="AM110" s="164"/>
      <c r="AN110" s="164"/>
      <c r="AO110" s="166"/>
      <c r="AP110" s="167"/>
      <c r="AQ110" s="370"/>
      <c r="AR110" s="168"/>
      <c r="AS110" s="168"/>
      <c r="AT110" s="168"/>
      <c r="AU110" s="168"/>
      <c r="AV110" s="168"/>
      <c r="AW110" s="168"/>
      <c r="AX110" s="168"/>
      <c r="AY110" s="168"/>
      <c r="AZ110" s="162"/>
      <c r="BA110" s="162"/>
      <c r="BB110" s="162"/>
      <c r="BC110" s="162"/>
      <c r="BD110" s="162"/>
      <c r="BE110" s="162"/>
      <c r="BF110" s="162"/>
      <c r="BG110" s="162"/>
      <c r="BH110" s="162"/>
    </row>
    <row r="111" spans="1:60" s="12" customFormat="1" ht="15" customHeight="1" x14ac:dyDescent="0.35">
      <c r="A111" s="218"/>
      <c r="B111" s="218"/>
      <c r="C111" s="218"/>
      <c r="D111" s="218"/>
      <c r="E111" s="210"/>
      <c r="F111" s="211" t="s">
        <v>114</v>
      </c>
      <c r="G111" s="210"/>
      <c r="H111" s="210"/>
      <c r="I111" s="28"/>
      <c r="J111" s="212" t="s">
        <v>115</v>
      </c>
      <c r="K111" s="28"/>
      <c r="L111" s="211" t="s">
        <v>114</v>
      </c>
      <c r="M111" s="210"/>
      <c r="N111" s="210"/>
      <c r="O111" s="28"/>
      <c r="P111" s="212" t="s">
        <v>116</v>
      </c>
      <c r="Q111" s="28"/>
      <c r="R111" s="211" t="s">
        <v>114</v>
      </c>
      <c r="S111" s="210"/>
      <c r="T111" s="210"/>
      <c r="U111" s="28"/>
      <c r="V111" s="212" t="s">
        <v>117</v>
      </c>
      <c r="W111" s="28"/>
      <c r="X111" s="211" t="s">
        <v>114</v>
      </c>
      <c r="Y111" s="210"/>
      <c r="Z111" s="210"/>
      <c r="AA111" s="28"/>
      <c r="AB111" s="212" t="s">
        <v>118</v>
      </c>
      <c r="AC111" s="28"/>
      <c r="AD111" s="211" t="s">
        <v>114</v>
      </c>
      <c r="AE111" s="210"/>
      <c r="AF111" s="210"/>
      <c r="AG111" s="28"/>
      <c r="AH111" s="212" t="s">
        <v>119</v>
      </c>
      <c r="AI111" s="28"/>
      <c r="AJ111" s="211" t="s">
        <v>114</v>
      </c>
      <c r="AK111" s="210"/>
      <c r="AL111" s="210"/>
      <c r="AM111" s="28"/>
      <c r="AN111" s="212" t="s">
        <v>212</v>
      </c>
      <c r="AO111" s="28"/>
      <c r="AP111" s="213"/>
      <c r="AR111" s="250"/>
      <c r="AS111" s="251"/>
      <c r="AT111" s="250"/>
      <c r="AU111" s="250"/>
      <c r="AV111" s="250"/>
      <c r="AW111" s="250"/>
      <c r="AX111" s="250"/>
      <c r="AY111" s="250"/>
      <c r="AZ111" s="28"/>
      <c r="BA111" s="28"/>
      <c r="BB111" s="28"/>
      <c r="BC111" s="28"/>
      <c r="BD111" s="28"/>
      <c r="BE111" s="28"/>
      <c r="BF111" s="28"/>
      <c r="BG111" s="28"/>
      <c r="BH111" s="28"/>
    </row>
    <row r="112" spans="1:60" s="13" customFormat="1" ht="14.5" x14ac:dyDescent="0.35">
      <c r="A112" s="17"/>
      <c r="B112" s="17"/>
      <c r="C112" s="17"/>
      <c r="D112" s="218"/>
      <c r="E112" s="273"/>
      <c r="F112" s="286" t="s">
        <v>157</v>
      </c>
      <c r="G112" s="214"/>
      <c r="H112" s="215"/>
      <c r="I112" s="214"/>
      <c r="J112" s="387">
        <v>0.19800000000000001</v>
      </c>
      <c r="K112" s="214"/>
      <c r="L112" s="286" t="s">
        <v>157</v>
      </c>
      <c r="M112" s="215"/>
      <c r="N112" s="215"/>
      <c r="O112" s="214"/>
      <c r="P112" s="388">
        <v>0.16789999999999999</v>
      </c>
      <c r="Q112" s="214"/>
      <c r="R112" s="286" t="s">
        <v>157</v>
      </c>
      <c r="S112" s="215"/>
      <c r="T112" s="215"/>
      <c r="U112" s="214"/>
      <c r="V112" s="388">
        <v>0.1729</v>
      </c>
      <c r="W112" s="214"/>
      <c r="X112" s="286" t="s">
        <v>157</v>
      </c>
      <c r="Y112" s="215"/>
      <c r="Z112" s="215"/>
      <c r="AA112" s="214"/>
      <c r="AB112" s="388">
        <v>0.17799999999999999</v>
      </c>
      <c r="AC112" s="214"/>
      <c r="AD112" s="286" t="s">
        <v>157</v>
      </c>
      <c r="AE112" s="215"/>
      <c r="AF112" s="215"/>
      <c r="AG112" s="214"/>
      <c r="AH112" s="388">
        <v>0.18329999999999999</v>
      </c>
      <c r="AI112" s="214"/>
      <c r="AJ112" s="286" t="s">
        <v>157</v>
      </c>
      <c r="AK112" s="215"/>
      <c r="AL112" s="215"/>
      <c r="AM112" s="214"/>
      <c r="AN112" s="388">
        <v>0.1888</v>
      </c>
      <c r="AO112" s="214"/>
      <c r="AP112" s="216"/>
      <c r="AQ112" s="217"/>
      <c r="AR112" s="252"/>
      <c r="AS112" s="253"/>
      <c r="AT112" s="252"/>
      <c r="AU112" s="252"/>
      <c r="AV112" s="252"/>
      <c r="AW112" s="252"/>
      <c r="AX112" s="252"/>
      <c r="AY112" s="252"/>
      <c r="AZ112" s="214"/>
      <c r="BA112" s="214"/>
      <c r="BB112" s="214"/>
      <c r="BC112" s="214"/>
      <c r="BD112" s="214"/>
      <c r="BE112" s="214"/>
      <c r="BF112" s="214"/>
      <c r="BG112" s="214"/>
      <c r="BH112" s="214"/>
    </row>
    <row r="113" spans="1:60" ht="14.5" hidden="1" x14ac:dyDescent="0.35">
      <c r="A113" s="77"/>
      <c r="B113" s="77"/>
      <c r="C113" s="77"/>
      <c r="D113" s="218"/>
      <c r="E113" s="17"/>
      <c r="F113" s="287" t="s">
        <v>120</v>
      </c>
      <c r="G113" s="17"/>
      <c r="H113" s="17"/>
      <c r="I113" s="17"/>
      <c r="J113" s="249">
        <v>0.22</v>
      </c>
      <c r="K113" s="17"/>
      <c r="L113" s="287" t="s">
        <v>120</v>
      </c>
      <c r="M113" s="17"/>
      <c r="N113" s="17"/>
      <c r="O113" s="17"/>
      <c r="P113" s="249">
        <v>0.22</v>
      </c>
      <c r="Q113" s="17"/>
      <c r="R113" s="287" t="s">
        <v>120</v>
      </c>
      <c r="S113" s="17"/>
      <c r="T113" s="17"/>
      <c r="U113" s="17"/>
      <c r="V113" s="249">
        <v>0.22</v>
      </c>
      <c r="W113" s="17"/>
      <c r="X113" s="287" t="s">
        <v>120</v>
      </c>
      <c r="Y113" s="17"/>
      <c r="Z113" s="17"/>
      <c r="AA113" s="17"/>
      <c r="AB113" s="249">
        <v>0.22</v>
      </c>
      <c r="AC113" s="17"/>
      <c r="AD113" s="287" t="s">
        <v>120</v>
      </c>
      <c r="AE113" s="17"/>
      <c r="AF113" s="17"/>
      <c r="AG113" s="17"/>
      <c r="AH113" s="249">
        <v>0.22</v>
      </c>
      <c r="AI113" s="17"/>
      <c r="AJ113" s="287" t="s">
        <v>120</v>
      </c>
      <c r="AK113" s="17"/>
      <c r="AL113" s="17"/>
      <c r="AM113" s="17"/>
      <c r="AN113" s="249">
        <v>0.22</v>
      </c>
      <c r="AO113" s="17"/>
      <c r="AP113" s="34"/>
      <c r="AQ113" s="33"/>
      <c r="AR113" s="77"/>
      <c r="AS113" s="77"/>
      <c r="AT113" s="77"/>
      <c r="AU113" s="77"/>
      <c r="AV113" s="77"/>
      <c r="AW113" s="77"/>
      <c r="AX113" s="77"/>
      <c r="AY113" s="77"/>
      <c r="AZ113" s="17"/>
      <c r="BA113" s="17"/>
      <c r="BB113" s="17"/>
      <c r="BC113" s="17"/>
      <c r="BD113" s="17"/>
      <c r="BE113" s="17"/>
      <c r="BF113" s="17"/>
      <c r="BG113" s="17"/>
      <c r="BH113" s="17"/>
    </row>
    <row r="114" spans="1:60" ht="13.75" customHeight="1" x14ac:dyDescent="0.35">
      <c r="A114" s="77"/>
      <c r="B114" s="77"/>
      <c r="C114" s="77"/>
      <c r="D114" s="218"/>
      <c r="E114" s="17"/>
      <c r="F114" s="17"/>
      <c r="G114" s="17"/>
      <c r="H114" s="17"/>
      <c r="I114" s="17"/>
      <c r="J114" s="17"/>
      <c r="K114" s="21"/>
      <c r="L114" s="17"/>
      <c r="M114" s="17"/>
      <c r="N114" s="17"/>
      <c r="O114" s="17"/>
      <c r="P114" s="17"/>
      <c r="Q114" s="21"/>
      <c r="R114" s="17"/>
      <c r="S114" s="17"/>
      <c r="T114" s="17"/>
      <c r="U114" s="17"/>
      <c r="V114" s="17"/>
      <c r="W114" s="21"/>
      <c r="X114" s="17"/>
      <c r="Y114" s="17"/>
      <c r="Z114" s="17"/>
      <c r="AA114" s="17"/>
      <c r="AB114" s="17"/>
      <c r="AC114" s="21"/>
      <c r="AD114" s="17"/>
      <c r="AE114" s="17"/>
      <c r="AF114" s="17"/>
      <c r="AG114" s="17"/>
      <c r="AH114" s="17"/>
      <c r="AI114" s="199"/>
      <c r="AJ114" s="17"/>
      <c r="AK114" s="17"/>
      <c r="AL114" s="17"/>
      <c r="AM114" s="17"/>
      <c r="AN114" s="17"/>
      <c r="AO114" s="21"/>
      <c r="AP114" s="21"/>
      <c r="AQ114" s="33"/>
      <c r="AR114" s="77"/>
      <c r="AS114" s="77"/>
      <c r="AT114" s="77"/>
      <c r="AU114" s="77"/>
      <c r="AV114" s="77"/>
      <c r="AW114" s="77"/>
      <c r="AX114" s="77"/>
      <c r="AY114" s="77"/>
      <c r="AZ114" s="17"/>
      <c r="BA114" s="17"/>
      <c r="BB114" s="17"/>
      <c r="BC114" s="17"/>
      <c r="BD114" s="17"/>
      <c r="BE114" s="17"/>
      <c r="BF114" s="17"/>
      <c r="BG114" s="17"/>
      <c r="BH114" s="17"/>
    </row>
    <row r="115" spans="1:60" ht="16.399999999999999" customHeight="1" x14ac:dyDescent="0.35">
      <c r="A115" s="750" t="s">
        <v>214</v>
      </c>
      <c r="B115" s="698"/>
      <c r="C115" s="698"/>
      <c r="D115" s="698"/>
      <c r="E115" s="698"/>
      <c r="F115" s="698"/>
      <c r="G115" s="698"/>
      <c r="H115" s="698"/>
      <c r="I115" s="698"/>
      <c r="J115" s="698"/>
      <c r="K115" s="698"/>
      <c r="L115" s="698"/>
      <c r="M115" s="218"/>
      <c r="N115" s="218"/>
      <c r="O115" s="218"/>
      <c r="P115" s="218"/>
      <c r="Q115" s="218"/>
      <c r="R115" s="218"/>
      <c r="S115" s="218"/>
      <c r="T115" s="218"/>
      <c r="U115" s="371"/>
      <c r="V115" s="371"/>
      <c r="W115" s="17"/>
      <c r="X115" s="17"/>
      <c r="Y115" s="17"/>
      <c r="Z115" s="17"/>
      <c r="AA115" s="17"/>
      <c r="AB115" s="17"/>
      <c r="AC115" s="17"/>
      <c r="AD115" s="17"/>
      <c r="AE115" s="17"/>
      <c r="AF115" s="17"/>
      <c r="AG115" s="17"/>
      <c r="AH115" s="17"/>
      <c r="AI115" s="17"/>
      <c r="AJ115" s="17"/>
      <c r="AK115" s="17"/>
      <c r="AL115" s="17"/>
      <c r="AM115" s="17"/>
      <c r="AN115" s="17"/>
      <c r="AO115" s="17"/>
      <c r="AP115" s="372"/>
      <c r="AQ115" s="33"/>
      <c r="AR115" s="17"/>
      <c r="AS115" s="17"/>
      <c r="AT115" s="17"/>
      <c r="AU115" s="17"/>
      <c r="AV115" s="17"/>
      <c r="AW115" s="17"/>
      <c r="AX115" s="17"/>
      <c r="AY115" s="17"/>
      <c r="AZ115" s="17"/>
      <c r="BA115" s="17"/>
      <c r="BB115" s="17"/>
      <c r="BC115" s="17"/>
      <c r="BD115" s="17"/>
      <c r="BE115" s="17"/>
      <c r="BF115" s="17"/>
      <c r="BG115" s="17"/>
      <c r="BH115" s="17"/>
    </row>
    <row r="116" spans="1:60" ht="16.399999999999999" customHeight="1" thickBot="1" x14ac:dyDescent="0.4">
      <c r="A116" s="373"/>
      <c r="B116" s="173"/>
      <c r="C116" s="173"/>
      <c r="D116" s="173"/>
      <c r="E116" s="173"/>
      <c r="F116" s="173"/>
      <c r="G116" s="173"/>
      <c r="H116" s="173"/>
      <c r="I116" s="173"/>
      <c r="J116" s="173"/>
      <c r="K116" s="173"/>
      <c r="L116" s="173"/>
      <c r="M116" s="218"/>
      <c r="N116" s="218"/>
      <c r="O116" s="218"/>
      <c r="P116" s="218"/>
      <c r="Q116" s="218"/>
      <c r="R116" s="218"/>
      <c r="S116" s="218"/>
      <c r="T116" s="218"/>
      <c r="U116" s="371"/>
      <c r="V116" s="371"/>
      <c r="W116" s="17"/>
      <c r="X116" s="17"/>
      <c r="Y116" s="17"/>
      <c r="Z116" s="17"/>
      <c r="AA116" s="17"/>
      <c r="AB116" s="17"/>
      <c r="AC116" s="17"/>
      <c r="AD116" s="17"/>
      <c r="AE116" s="17"/>
      <c r="AF116" s="17"/>
      <c r="AG116" s="17"/>
      <c r="AH116" s="17"/>
      <c r="AI116" s="17"/>
      <c r="AJ116" s="17"/>
      <c r="AK116" s="17"/>
      <c r="AL116" s="17"/>
      <c r="AM116" s="17"/>
      <c r="AN116" s="17"/>
      <c r="AO116" s="17"/>
      <c r="AP116" s="372"/>
      <c r="AQ116" s="33"/>
      <c r="AR116" s="17"/>
      <c r="AS116" s="17"/>
      <c r="AT116" s="17"/>
      <c r="AU116" s="17"/>
      <c r="AV116" s="17"/>
      <c r="AW116" s="17"/>
      <c r="AX116" s="17"/>
      <c r="AY116" s="17"/>
      <c r="AZ116" s="17"/>
      <c r="BA116" s="17"/>
      <c r="BB116" s="17"/>
      <c r="BC116" s="17"/>
      <c r="BD116" s="17"/>
      <c r="BE116" s="17"/>
      <c r="BF116" s="17"/>
      <c r="BG116" s="17"/>
      <c r="BH116" s="17"/>
    </row>
    <row r="117" spans="1:60" ht="219.75" customHeight="1" thickBot="1" x14ac:dyDescent="0.4">
      <c r="A117" s="747" t="s">
        <v>421</v>
      </c>
      <c r="B117" s="748"/>
      <c r="C117" s="748"/>
      <c r="D117" s="748"/>
      <c r="E117" s="748"/>
      <c r="F117" s="748"/>
      <c r="G117" s="748"/>
      <c r="H117" s="748"/>
      <c r="I117" s="748"/>
      <c r="J117" s="748"/>
      <c r="K117" s="748"/>
      <c r="L117" s="749"/>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34"/>
      <c r="AQ117" s="33"/>
      <c r="AR117" s="17"/>
      <c r="AS117" s="17"/>
      <c r="AT117" s="17"/>
      <c r="AU117" s="17"/>
      <c r="AV117" s="17"/>
      <c r="AW117" s="17"/>
      <c r="AX117" s="17"/>
      <c r="AY117" s="17"/>
      <c r="AZ117" s="17"/>
      <c r="BA117" s="17"/>
      <c r="BB117" s="17"/>
      <c r="BC117" s="17"/>
      <c r="BD117" s="17"/>
      <c r="BE117" s="17"/>
      <c r="BF117" s="17"/>
      <c r="BG117" s="17"/>
      <c r="BH117" s="17"/>
    </row>
    <row r="118" spans="1:60" ht="16" customHeight="1" x14ac:dyDescent="0.35">
      <c r="A118" s="746"/>
      <c r="B118" s="698"/>
      <c r="C118" s="698"/>
      <c r="D118" s="698"/>
      <c r="E118" s="698"/>
      <c r="F118" s="698"/>
      <c r="G118" s="698"/>
      <c r="H118" s="698"/>
      <c r="I118" s="698"/>
      <c r="J118" s="698"/>
      <c r="K118" s="698"/>
      <c r="L118" s="698"/>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34"/>
      <c r="AQ118" s="33"/>
      <c r="AR118" s="17"/>
      <c r="AS118" s="17"/>
      <c r="AT118" s="17"/>
      <c r="AU118" s="17"/>
      <c r="AV118" s="17"/>
      <c r="AW118" s="17"/>
      <c r="AX118" s="17"/>
      <c r="AY118" s="17"/>
      <c r="AZ118" s="17"/>
      <c r="BA118" s="17"/>
      <c r="BB118" s="17"/>
      <c r="BC118" s="17"/>
      <c r="BD118" s="17"/>
      <c r="BE118" s="17"/>
      <c r="BF118" s="17"/>
      <c r="BG118" s="17"/>
      <c r="BH118" s="17"/>
    </row>
    <row r="119" spans="1:60" ht="14.5" customHeight="1" x14ac:dyDescent="0.35">
      <c r="A119" s="746"/>
      <c r="B119" s="698"/>
      <c r="C119" s="698"/>
      <c r="D119" s="698"/>
      <c r="E119" s="698"/>
      <c r="F119" s="698"/>
      <c r="G119" s="698"/>
      <c r="H119" s="698"/>
      <c r="I119" s="698"/>
      <c r="J119" s="698"/>
      <c r="K119" s="698"/>
      <c r="L119" s="698"/>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34"/>
      <c r="AQ119" s="33"/>
      <c r="AR119" s="17"/>
      <c r="AS119" s="17"/>
      <c r="AT119" s="17"/>
      <c r="AU119" s="17"/>
      <c r="AV119" s="17"/>
      <c r="AW119" s="17"/>
      <c r="AX119" s="17"/>
      <c r="AY119" s="17"/>
      <c r="AZ119" s="17"/>
      <c r="BA119" s="17"/>
      <c r="BB119" s="17"/>
      <c r="BC119" s="17"/>
      <c r="BD119" s="17"/>
      <c r="BE119" s="17"/>
      <c r="BF119" s="17"/>
      <c r="BG119" s="17"/>
      <c r="BH119" s="17"/>
    </row>
    <row r="120" spans="1:60" ht="15.75" customHeight="1" x14ac:dyDescent="0.35">
      <c r="A120" s="746"/>
      <c r="B120" s="698"/>
      <c r="C120" s="698"/>
      <c r="D120" s="698"/>
      <c r="E120" s="698"/>
      <c r="F120" s="698"/>
      <c r="G120" s="698"/>
      <c r="H120" s="698"/>
      <c r="I120" s="698"/>
      <c r="J120" s="698"/>
      <c r="K120" s="698"/>
      <c r="L120" s="698"/>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34"/>
      <c r="AQ120" s="33"/>
      <c r="AR120" s="17"/>
      <c r="AS120" s="17"/>
      <c r="AT120" s="17"/>
      <c r="AU120" s="17"/>
      <c r="AV120" s="17"/>
      <c r="AW120" s="17"/>
      <c r="AX120" s="17"/>
      <c r="AY120" s="17"/>
      <c r="AZ120" s="17"/>
      <c r="BA120" s="17"/>
      <c r="BB120" s="17"/>
      <c r="BC120" s="17"/>
      <c r="BD120" s="17"/>
      <c r="BE120" s="17"/>
      <c r="BF120" s="17"/>
      <c r="BG120" s="17"/>
      <c r="BH120" s="17"/>
    </row>
    <row r="121" spans="1:60" x14ac:dyDescent="0.3">
      <c r="Y121" s="17"/>
      <c r="Z121" s="17"/>
      <c r="AA121" s="17"/>
      <c r="AB121" s="17"/>
      <c r="AC121" s="17"/>
      <c r="AD121" s="17"/>
      <c r="AE121" s="17"/>
      <c r="AF121" s="17"/>
      <c r="AG121" s="17"/>
      <c r="AH121" s="17"/>
      <c r="AI121" s="17"/>
      <c r="AK121" s="17"/>
      <c r="AL121" s="17"/>
      <c r="AM121" s="17"/>
      <c r="AN121" s="17"/>
      <c r="AO121" s="17"/>
      <c r="AP121" s="34"/>
      <c r="AQ121" s="33"/>
      <c r="AR121" s="17"/>
      <c r="AS121" s="17"/>
      <c r="AT121" s="17"/>
      <c r="AU121" s="17"/>
      <c r="AV121" s="17"/>
      <c r="AW121" s="17"/>
      <c r="AX121" s="17"/>
      <c r="AY121" s="17"/>
      <c r="AZ121" s="17"/>
      <c r="BA121" s="17"/>
      <c r="BB121" s="17"/>
      <c r="BC121" s="17"/>
      <c r="BD121" s="17"/>
      <c r="BE121" s="17"/>
      <c r="BF121" s="17"/>
      <c r="BG121" s="17"/>
      <c r="BH121" s="17"/>
    </row>
  </sheetData>
  <sheetProtection algorithmName="SHA-512" hashValue="Aw/DcXHoIWjQM8sGgdyvzCPesiDA3ylJu02d9uc3ZXbQXU6jeOB74MetbadCs59r8O3o7DkbDGtntM0CgxHh6Q==" saltValue="x3lFPptT3zPHJqGXk8MROg==" spinCount="100000" sheet="1" objects="1" scenarios="1"/>
  <mergeCells count="204">
    <mergeCell ref="B2:C2"/>
    <mergeCell ref="D2:J2"/>
    <mergeCell ref="B3:C3"/>
    <mergeCell ref="D3:J3"/>
    <mergeCell ref="B8:C8"/>
    <mergeCell ref="I8:J8"/>
    <mergeCell ref="B9:C9"/>
    <mergeCell ref="I9:J9"/>
    <mergeCell ref="A21:A43"/>
    <mergeCell ref="F21:G21"/>
    <mergeCell ref="B4:C4"/>
    <mergeCell ref="I4:J4"/>
    <mergeCell ref="B5:C5"/>
    <mergeCell ref="I5:J6"/>
    <mergeCell ref="B6:C6"/>
    <mergeCell ref="B7:C7"/>
    <mergeCell ref="L21:M21"/>
    <mergeCell ref="R21:S21"/>
    <mergeCell ref="X21:Y21"/>
    <mergeCell ref="AD21:AE21"/>
    <mergeCell ref="AJ21:AK21"/>
    <mergeCell ref="B43:H43"/>
    <mergeCell ref="L43:N43"/>
    <mergeCell ref="R43:T43"/>
    <mergeCell ref="X43:Z43"/>
    <mergeCell ref="AD43:AF43"/>
    <mergeCell ref="AJ43:AL43"/>
    <mergeCell ref="A45:A65"/>
    <mergeCell ref="B45:E45"/>
    <mergeCell ref="B46:E46"/>
    <mergeCell ref="B47:J47"/>
    <mergeCell ref="L47:P47"/>
    <mergeCell ref="R47:V47"/>
    <mergeCell ref="X47:AB47"/>
    <mergeCell ref="AD47:AH47"/>
    <mergeCell ref="AJ47:AN47"/>
    <mergeCell ref="R52:V52"/>
    <mergeCell ref="X52:AB52"/>
    <mergeCell ref="AD52:AH52"/>
    <mergeCell ref="AJ52:AN52"/>
    <mergeCell ref="B53:E53"/>
    <mergeCell ref="F53:J53"/>
    <mergeCell ref="B48:E48"/>
    <mergeCell ref="B49:E49"/>
    <mergeCell ref="B50:E50"/>
    <mergeCell ref="B51:E51"/>
    <mergeCell ref="B52:J52"/>
    <mergeCell ref="L52:P52"/>
    <mergeCell ref="B60:E60"/>
    <mergeCell ref="B61:E61"/>
    <mergeCell ref="B62:E62"/>
    <mergeCell ref="B63:E63"/>
    <mergeCell ref="B64:E64"/>
    <mergeCell ref="B65:J65"/>
    <mergeCell ref="B54:E54"/>
    <mergeCell ref="B55:E55"/>
    <mergeCell ref="B56:E56"/>
    <mergeCell ref="B57:E57"/>
    <mergeCell ref="B58:E58"/>
    <mergeCell ref="B59:E59"/>
    <mergeCell ref="B71:J71"/>
    <mergeCell ref="L71:P71"/>
    <mergeCell ref="R71:V71"/>
    <mergeCell ref="X71:AB71"/>
    <mergeCell ref="AD71:AH71"/>
    <mergeCell ref="AJ71:AN71"/>
    <mergeCell ref="L65:P65"/>
    <mergeCell ref="R65:V65"/>
    <mergeCell ref="X65:AB65"/>
    <mergeCell ref="AD65:AH65"/>
    <mergeCell ref="AJ65:AN65"/>
    <mergeCell ref="B67:E67"/>
    <mergeCell ref="B68:E68"/>
    <mergeCell ref="B69:E69"/>
    <mergeCell ref="B70:E70"/>
    <mergeCell ref="L79:P79"/>
    <mergeCell ref="R79:V79"/>
    <mergeCell ref="X79:AB79"/>
    <mergeCell ref="AD79:AH79"/>
    <mergeCell ref="B72:E72"/>
    <mergeCell ref="B73:E73"/>
    <mergeCell ref="B74:E74"/>
    <mergeCell ref="B75:E75"/>
    <mergeCell ref="B76:E76"/>
    <mergeCell ref="B77:E77"/>
    <mergeCell ref="AD91:AH91"/>
    <mergeCell ref="F94:J94"/>
    <mergeCell ref="L94:P94"/>
    <mergeCell ref="R94:V94"/>
    <mergeCell ref="X94:AB94"/>
    <mergeCell ref="AD94:AH94"/>
    <mergeCell ref="AJ79:AN79"/>
    <mergeCell ref="A81:A89"/>
    <mergeCell ref="B81:E81"/>
    <mergeCell ref="B82:C82"/>
    <mergeCell ref="B83:E83"/>
    <mergeCell ref="B84:E84"/>
    <mergeCell ref="B85:E85"/>
    <mergeCell ref="B86:E86"/>
    <mergeCell ref="B87:E87"/>
    <mergeCell ref="B89:J89"/>
    <mergeCell ref="A67:A79"/>
    <mergeCell ref="L89:P89"/>
    <mergeCell ref="R89:V89"/>
    <mergeCell ref="X89:AB89"/>
    <mergeCell ref="AD89:AH89"/>
    <mergeCell ref="AJ89:AN89"/>
    <mergeCell ref="B78:E78"/>
    <mergeCell ref="B79:J79"/>
    <mergeCell ref="AJ94:AN94"/>
    <mergeCell ref="AJ91:AN91"/>
    <mergeCell ref="F93:J93"/>
    <mergeCell ref="L93:P93"/>
    <mergeCell ref="R93:V93"/>
    <mergeCell ref="X93:AB93"/>
    <mergeCell ref="AD93:AH93"/>
    <mergeCell ref="AJ93:AN93"/>
    <mergeCell ref="F96:J96"/>
    <mergeCell ref="L96:P96"/>
    <mergeCell ref="R96:V96"/>
    <mergeCell ref="X96:AB96"/>
    <mergeCell ref="AD96:AH96"/>
    <mergeCell ref="AJ96:AN96"/>
    <mergeCell ref="F95:J95"/>
    <mergeCell ref="L95:P95"/>
    <mergeCell ref="R95:V95"/>
    <mergeCell ref="X95:AB95"/>
    <mergeCell ref="AD95:AH95"/>
    <mergeCell ref="AJ95:AN95"/>
    <mergeCell ref="F91:J91"/>
    <mergeCell ref="L91:P91"/>
    <mergeCell ref="R91:V91"/>
    <mergeCell ref="X91:AB91"/>
    <mergeCell ref="F98:J98"/>
    <mergeCell ref="L98:P98"/>
    <mergeCell ref="R98:V98"/>
    <mergeCell ref="X98:AB98"/>
    <mergeCell ref="AD98:AH98"/>
    <mergeCell ref="AJ98:AN98"/>
    <mergeCell ref="F97:J97"/>
    <mergeCell ref="L97:P97"/>
    <mergeCell ref="R97:V97"/>
    <mergeCell ref="X97:AB97"/>
    <mergeCell ref="AD97:AH97"/>
    <mergeCell ref="AJ97:AN97"/>
    <mergeCell ref="F101:J101"/>
    <mergeCell ref="L101:P101"/>
    <mergeCell ref="R101:V101"/>
    <mergeCell ref="X101:AB101"/>
    <mergeCell ref="AD101:AH101"/>
    <mergeCell ref="AJ101:AN101"/>
    <mergeCell ref="F100:J100"/>
    <mergeCell ref="L100:P100"/>
    <mergeCell ref="R100:V100"/>
    <mergeCell ref="X100:AB100"/>
    <mergeCell ref="AD100:AH100"/>
    <mergeCell ref="AJ100:AN100"/>
    <mergeCell ref="F103:J103"/>
    <mergeCell ref="L103:P103"/>
    <mergeCell ref="R103:V103"/>
    <mergeCell ref="X103:AB103"/>
    <mergeCell ref="AD103:AH103"/>
    <mergeCell ref="AJ103:AN103"/>
    <mergeCell ref="F102:J102"/>
    <mergeCell ref="L102:P102"/>
    <mergeCell ref="R102:V102"/>
    <mergeCell ref="X102:AB102"/>
    <mergeCell ref="AD102:AH102"/>
    <mergeCell ref="AJ102:AN102"/>
    <mergeCell ref="F105:J105"/>
    <mergeCell ref="L105:P105"/>
    <mergeCell ref="R105:V105"/>
    <mergeCell ref="X105:AB105"/>
    <mergeCell ref="AD105:AH105"/>
    <mergeCell ref="AJ105:AN105"/>
    <mergeCell ref="F104:J104"/>
    <mergeCell ref="L104:P104"/>
    <mergeCell ref="R104:V104"/>
    <mergeCell ref="X104:AB104"/>
    <mergeCell ref="AD104:AH104"/>
    <mergeCell ref="AJ104:AN104"/>
    <mergeCell ref="AD108:AH108"/>
    <mergeCell ref="AJ108:AN108"/>
    <mergeCell ref="F107:J107"/>
    <mergeCell ref="L107:P107"/>
    <mergeCell ref="R107:V107"/>
    <mergeCell ref="X107:AB107"/>
    <mergeCell ref="AD107:AH107"/>
    <mergeCell ref="AJ107:AN107"/>
    <mergeCell ref="F106:J106"/>
    <mergeCell ref="L106:P106"/>
    <mergeCell ref="R106:V106"/>
    <mergeCell ref="X106:AB106"/>
    <mergeCell ref="AD106:AH106"/>
    <mergeCell ref="AJ106:AN106"/>
    <mergeCell ref="A115:L115"/>
    <mergeCell ref="A117:L117"/>
    <mergeCell ref="A118:L118"/>
    <mergeCell ref="A119:L119"/>
    <mergeCell ref="A120:L120"/>
    <mergeCell ref="F108:J108"/>
    <mergeCell ref="L108:P108"/>
    <mergeCell ref="R108:V108"/>
    <mergeCell ref="X108:AB108"/>
  </mergeCells>
  <dataValidations count="3">
    <dataValidation type="list" allowBlank="1" showErrorMessage="1" sqref="C23:C42" xr:uid="{CB03A649-4A3A-42F2-9258-4F66A0D0C3BA}">
      <formula1>$D$10:$D$11</formula1>
    </dataValidation>
    <dataValidation type="list" allowBlank="1" showErrorMessage="1" sqref="E23:E42" xr:uid="{5BD9215C-4087-4E23-B822-11F8CB54F05B}">
      <formula1>$E$10:$E$11</formula1>
    </dataValidation>
    <dataValidation type="list" allowBlank="1" sqref="D23:D39" xr:uid="{54639B9F-F94C-468B-802C-07DECBEC6080}">
      <formula1>$D$12:$D$18</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4648-406C-4193-9CC7-4D5BE74006B0}">
  <dimension ref="A1:V24"/>
  <sheetViews>
    <sheetView zoomScale="130" zoomScaleNormal="130" workbookViewId="0">
      <selection activeCell="Q27" sqref="Q27"/>
    </sheetView>
  </sheetViews>
  <sheetFormatPr defaultColWidth="9.1796875" defaultRowHeight="12.5" x14ac:dyDescent="0.25"/>
  <cols>
    <col min="1" max="1" width="22.54296875" style="12" customWidth="1"/>
    <col min="2" max="2" width="6" style="12" customWidth="1"/>
    <col min="3" max="3" width="5.1796875" style="12" customWidth="1"/>
    <col min="4" max="4" width="6.54296875" style="12" customWidth="1"/>
    <col min="5" max="5" width="8" style="12" customWidth="1"/>
    <col min="6" max="6" width="9.1796875" style="12"/>
    <col min="7" max="7" width="8.54296875" style="12" customWidth="1"/>
    <col min="8" max="8" width="8.26953125" style="12" customWidth="1"/>
    <col min="9" max="10" width="9.1796875" style="12"/>
    <col min="11" max="11" width="8.1796875" style="12" customWidth="1"/>
    <col min="12" max="12" width="10.1796875" style="12" customWidth="1"/>
    <col min="13" max="16384" width="9.1796875" style="12"/>
  </cols>
  <sheetData>
    <row r="1" spans="1:22" ht="15.5" x14ac:dyDescent="0.35">
      <c r="A1" s="389" t="s">
        <v>300</v>
      </c>
      <c r="C1" s="883" t="s">
        <v>301</v>
      </c>
      <c r="D1" s="883"/>
      <c r="E1" s="883"/>
      <c r="F1" s="883"/>
    </row>
    <row r="2" spans="1:22" ht="13" thickBot="1" x14ac:dyDescent="0.3"/>
    <row r="3" spans="1:22" ht="13.5" hidden="1" thickBot="1" x14ac:dyDescent="0.35">
      <c r="A3" s="389"/>
      <c r="P3" s="390" t="s">
        <v>302</v>
      </c>
      <c r="R3" s="390" t="s">
        <v>302</v>
      </c>
      <c r="T3" s="390" t="s">
        <v>302</v>
      </c>
      <c r="V3" s="390" t="s">
        <v>302</v>
      </c>
    </row>
    <row r="4" spans="1:22" ht="13" x14ac:dyDescent="0.3">
      <c r="A4" s="877" t="s">
        <v>303</v>
      </c>
      <c r="B4" s="877" t="s">
        <v>304</v>
      </c>
      <c r="C4" s="878" t="s">
        <v>305</v>
      </c>
      <c r="D4" s="878" t="s">
        <v>306</v>
      </c>
      <c r="E4" s="877" t="s">
        <v>307</v>
      </c>
      <c r="F4" s="877" t="s">
        <v>308</v>
      </c>
      <c r="G4" s="878" t="s">
        <v>309</v>
      </c>
      <c r="H4" s="878" t="s">
        <v>310</v>
      </c>
      <c r="I4" s="878" t="s">
        <v>311</v>
      </c>
      <c r="J4" s="878" t="s">
        <v>312</v>
      </c>
      <c r="K4" s="878" t="s">
        <v>313</v>
      </c>
      <c r="L4" s="879" t="s">
        <v>314</v>
      </c>
      <c r="M4" s="880" t="s">
        <v>115</v>
      </c>
      <c r="N4" s="881"/>
      <c r="O4" s="882" t="s">
        <v>116</v>
      </c>
      <c r="P4" s="882"/>
      <c r="Q4" s="875" t="s">
        <v>117</v>
      </c>
      <c r="R4" s="881"/>
      <c r="S4" s="882" t="s">
        <v>118</v>
      </c>
      <c r="T4" s="882"/>
      <c r="U4" s="875" t="s">
        <v>119</v>
      </c>
      <c r="V4" s="876"/>
    </row>
    <row r="5" spans="1:22" ht="13" x14ac:dyDescent="0.3">
      <c r="A5" s="877"/>
      <c r="B5" s="877"/>
      <c r="C5" s="878"/>
      <c r="D5" s="878"/>
      <c r="E5" s="877"/>
      <c r="F5" s="877"/>
      <c r="G5" s="878"/>
      <c r="H5" s="878"/>
      <c r="I5" s="878"/>
      <c r="J5" s="878"/>
      <c r="K5" s="878"/>
      <c r="L5" s="879"/>
      <c r="M5" s="391" t="s">
        <v>315</v>
      </c>
      <c r="N5" s="392" t="s">
        <v>316</v>
      </c>
      <c r="O5" s="393" t="s">
        <v>315</v>
      </c>
      <c r="P5" s="394" t="s">
        <v>316</v>
      </c>
      <c r="Q5" s="395" t="s">
        <v>315</v>
      </c>
      <c r="R5" s="392" t="s">
        <v>316</v>
      </c>
      <c r="S5" s="393" t="s">
        <v>315</v>
      </c>
      <c r="T5" s="394" t="s">
        <v>316</v>
      </c>
      <c r="U5" s="395" t="s">
        <v>315</v>
      </c>
      <c r="V5" s="396" t="s">
        <v>316</v>
      </c>
    </row>
    <row r="6" spans="1:22" ht="13" x14ac:dyDescent="0.3">
      <c r="A6" s="593"/>
      <c r="B6" s="594"/>
      <c r="C6" s="595"/>
      <c r="D6" s="595"/>
      <c r="E6" s="595"/>
      <c r="F6" s="595"/>
      <c r="G6" s="595"/>
      <c r="H6" s="595"/>
      <c r="I6" s="594"/>
      <c r="J6" s="595"/>
      <c r="K6" s="397">
        <v>0.7</v>
      </c>
      <c r="L6" s="602"/>
      <c r="M6" s="603"/>
      <c r="N6" s="398">
        <f>ROUND((($E6*$B6*M6)+($F6*$B6*M6)+($G6*$D6*$B6*M6)+($H6*$C6*$B6*M6)+($I6*$B6*M6)+(($J6*$K6)*$B6*M6)+($L6*$B6*M6)),0)</f>
        <v>0</v>
      </c>
      <c r="O6" s="608"/>
      <c r="P6" s="398">
        <f>ROUND((($E6*$B6*O6)+($F6*$B6*O6)+($G6*$D6*$B6*O6)+($H6*$C6*$B6*O6)+($I6*$B6*O6)+(($J6*$K6)*$B6*O6)+($L6*$B6*O6)),0)</f>
        <v>0</v>
      </c>
      <c r="Q6" s="613"/>
      <c r="R6" s="398">
        <f>ROUND((($E6*$B6*Q6)+($F6*$B6*Q6)+($G6*$D6*$B6*Q6)+($H6*$C6*$B6*Q6)+($I6*$B6*Q6)+(($J6*$K6)*$B6*Q6)+($L6*$B6*Q6)),0)</f>
        <v>0</v>
      </c>
      <c r="S6" s="608"/>
      <c r="T6" s="399">
        <f>ROUND((($E6*$B6*S6)+($F6*$B6*S6)+($G6*$D6*$B6*S6)+($H6*$C6*$B6*S6)+($I6*$B6*S6)+(($J6*$K6)*$B6*S6)+($L6*$B6*S6)),0)</f>
        <v>0</v>
      </c>
      <c r="U6" s="602"/>
      <c r="V6" s="400">
        <f>ROUND((($E6*$B6*U6)+($F6*$B6*U6)+($G6*$D6*$B6*U6)+($H6*$C6*$B6*U6)+($I6*$B6*U6)+(($J6*$K6)*$B6*U6)+($L6*$B6*U6)),0)</f>
        <v>0</v>
      </c>
    </row>
    <row r="7" spans="1:22" ht="13" x14ac:dyDescent="0.3">
      <c r="A7" s="596"/>
      <c r="B7" s="597"/>
      <c r="C7" s="598"/>
      <c r="D7" s="598"/>
      <c r="E7" s="598"/>
      <c r="F7" s="598"/>
      <c r="G7" s="598"/>
      <c r="H7" s="598"/>
      <c r="I7" s="597"/>
      <c r="J7" s="598"/>
      <c r="K7" s="401">
        <v>0.7</v>
      </c>
      <c r="L7" s="604"/>
      <c r="M7" s="605"/>
      <c r="N7" s="402">
        <f t="shared" ref="N7:N10" si="0">ROUND((($E7*$B7*M7)+($F7*$B7*M7)+($G7*$D7*$B7*M7)+($H7*$C7*$B7*M7)+($I7*$B7*M7)+(($J7*$K7)*$B7*M7)+($L7*$B7*M7)),0)</f>
        <v>0</v>
      </c>
      <c r="O7" s="609"/>
      <c r="P7" s="402">
        <f t="shared" ref="P7:P10" si="1">ROUND((($E7*$B7*O7)+($F7*$B7*O7)+($G7*$D7*$B7*O7)+($H7*$C7*$B7*O7)+($I7*$B7*O7)+(($J7*$K7)*$B7*O7)+($L7*$B7*O7)),0)</f>
        <v>0</v>
      </c>
      <c r="Q7" s="614"/>
      <c r="R7" s="402">
        <f t="shared" ref="R7:R10" si="2">ROUND((($E7*$B7*Q7)+($F7*$B7*Q7)+($G7*$D7*$B7*Q7)+($H7*$C7*$B7*Q7)+($I7*$B7*Q7)+(($J7*$K7)*$B7*Q7)+($L7*$B7*Q7)),0)</f>
        <v>0</v>
      </c>
      <c r="S7" s="609"/>
      <c r="T7" s="403">
        <f t="shared" ref="T7:T10" si="3">ROUND((($E7*$B7*S7)+($F7*$B7*S7)+($G7*$D7*$B7*S7)+($H7*$C7*$B7*S7)+($I7*$B7*S7)+(($J7*$K7)*$B7*S7)+($L7*$B7*S7)),0)</f>
        <v>0</v>
      </c>
      <c r="U7" s="618"/>
      <c r="V7" s="404">
        <f t="shared" ref="V7:V10" si="4">ROUND((($E7*$B7*U7)+($F7*$B7*U7)+($G7*$D7*$B7*U7)+($H7*$C7*$B7*U7)+($I7*$B7*U7)+(($J7*$K7)*$B7*U7)+($L7*$B7*U7)),0)</f>
        <v>0</v>
      </c>
    </row>
    <row r="8" spans="1:22" ht="13" x14ac:dyDescent="0.3">
      <c r="A8" s="596"/>
      <c r="B8" s="597"/>
      <c r="C8" s="598"/>
      <c r="D8" s="598"/>
      <c r="E8" s="598"/>
      <c r="F8" s="598"/>
      <c r="G8" s="598"/>
      <c r="H8" s="598"/>
      <c r="I8" s="597"/>
      <c r="J8" s="598"/>
      <c r="K8" s="401">
        <v>0.7</v>
      </c>
      <c r="L8" s="604"/>
      <c r="M8" s="605"/>
      <c r="N8" s="405">
        <f t="shared" si="0"/>
        <v>0</v>
      </c>
      <c r="O8" s="610"/>
      <c r="P8" s="405">
        <f t="shared" si="1"/>
        <v>0</v>
      </c>
      <c r="Q8" s="615"/>
      <c r="R8" s="405">
        <f t="shared" si="2"/>
        <v>0</v>
      </c>
      <c r="S8" s="610"/>
      <c r="T8" s="406">
        <f t="shared" si="3"/>
        <v>0</v>
      </c>
      <c r="U8" s="604"/>
      <c r="V8" s="407">
        <f t="shared" si="4"/>
        <v>0</v>
      </c>
    </row>
    <row r="9" spans="1:22" ht="13" x14ac:dyDescent="0.3">
      <c r="A9" s="596"/>
      <c r="B9" s="597"/>
      <c r="C9" s="598"/>
      <c r="D9" s="598"/>
      <c r="E9" s="598"/>
      <c r="F9" s="598"/>
      <c r="G9" s="598"/>
      <c r="H9" s="598"/>
      <c r="I9" s="597"/>
      <c r="J9" s="598"/>
      <c r="K9" s="401">
        <v>0.7</v>
      </c>
      <c r="L9" s="604"/>
      <c r="M9" s="605"/>
      <c r="N9" s="408">
        <f t="shared" si="0"/>
        <v>0</v>
      </c>
      <c r="O9" s="611"/>
      <c r="P9" s="408">
        <f t="shared" si="1"/>
        <v>0</v>
      </c>
      <c r="Q9" s="616"/>
      <c r="R9" s="408">
        <f t="shared" si="2"/>
        <v>0</v>
      </c>
      <c r="S9" s="611"/>
      <c r="T9" s="409">
        <f t="shared" si="3"/>
        <v>0</v>
      </c>
      <c r="U9" s="619"/>
      <c r="V9" s="410">
        <f t="shared" si="4"/>
        <v>0</v>
      </c>
    </row>
    <row r="10" spans="1:22" ht="13" x14ac:dyDescent="0.3">
      <c r="A10" s="599"/>
      <c r="B10" s="600"/>
      <c r="C10" s="601"/>
      <c r="D10" s="601"/>
      <c r="E10" s="601"/>
      <c r="F10" s="601"/>
      <c r="G10" s="601"/>
      <c r="H10" s="601"/>
      <c r="I10" s="600"/>
      <c r="J10" s="601"/>
      <c r="K10" s="411">
        <v>0.7</v>
      </c>
      <c r="L10" s="606"/>
      <c r="M10" s="607"/>
      <c r="N10" s="398">
        <f t="shared" si="0"/>
        <v>0</v>
      </c>
      <c r="O10" s="612"/>
      <c r="P10" s="398">
        <f t="shared" si="1"/>
        <v>0</v>
      </c>
      <c r="Q10" s="617"/>
      <c r="R10" s="398">
        <f t="shared" si="2"/>
        <v>0</v>
      </c>
      <c r="S10" s="612"/>
      <c r="T10" s="412">
        <f t="shared" si="3"/>
        <v>0</v>
      </c>
      <c r="U10" s="620"/>
      <c r="V10" s="410">
        <f t="shared" si="4"/>
        <v>0</v>
      </c>
    </row>
    <row r="11" spans="1:22" ht="13.5" thickBot="1" x14ac:dyDescent="0.35">
      <c r="A11" s="413"/>
      <c r="B11" s="413"/>
      <c r="C11" s="413"/>
      <c r="D11" s="413"/>
      <c r="E11" s="413"/>
      <c r="F11" s="413"/>
      <c r="G11" s="413"/>
      <c r="H11" s="413"/>
      <c r="I11" s="413"/>
      <c r="J11" s="413"/>
      <c r="K11" s="413"/>
      <c r="L11" s="414" t="s">
        <v>317</v>
      </c>
      <c r="M11" s="415">
        <f t="shared" ref="M11:V11" si="5">SUM(M6:M10)</f>
        <v>0</v>
      </c>
      <c r="N11" s="416">
        <f t="shared" si="5"/>
        <v>0</v>
      </c>
      <c r="O11" s="417">
        <f t="shared" si="5"/>
        <v>0</v>
      </c>
      <c r="P11" s="416">
        <f t="shared" si="5"/>
        <v>0</v>
      </c>
      <c r="Q11" s="417">
        <f t="shared" si="5"/>
        <v>0</v>
      </c>
      <c r="R11" s="416">
        <f t="shared" si="5"/>
        <v>0</v>
      </c>
      <c r="S11" s="417">
        <f t="shared" si="5"/>
        <v>0</v>
      </c>
      <c r="T11" s="418">
        <f t="shared" si="5"/>
        <v>0</v>
      </c>
      <c r="U11" s="417">
        <f t="shared" si="5"/>
        <v>0</v>
      </c>
      <c r="V11" s="419">
        <f t="shared" si="5"/>
        <v>0</v>
      </c>
    </row>
    <row r="12" spans="1:22" ht="13" x14ac:dyDescent="0.3">
      <c r="A12" s="420"/>
      <c r="B12" s="420"/>
      <c r="C12" s="420"/>
      <c r="D12" s="420"/>
      <c r="E12" s="420"/>
      <c r="F12" s="420"/>
      <c r="G12" s="420"/>
      <c r="H12" s="420"/>
      <c r="I12" s="420"/>
      <c r="J12" s="420"/>
      <c r="K12" s="420"/>
      <c r="L12" s="420"/>
      <c r="M12" s="420"/>
      <c r="N12" s="420"/>
      <c r="O12" s="420"/>
      <c r="P12" s="420"/>
      <c r="Q12" s="420"/>
      <c r="R12" s="420"/>
      <c r="S12" s="420"/>
      <c r="T12" s="420"/>
      <c r="U12" s="420"/>
      <c r="V12" s="420"/>
    </row>
    <row r="13" spans="1:22" ht="13.5" thickBot="1" x14ac:dyDescent="0.35">
      <c r="A13" s="420"/>
      <c r="B13" s="420"/>
      <c r="C13" s="420"/>
      <c r="D13" s="420"/>
      <c r="E13" s="420"/>
      <c r="F13" s="420"/>
      <c r="G13" s="420"/>
      <c r="H13" s="420"/>
      <c r="I13" s="420"/>
      <c r="J13" s="420"/>
      <c r="K13" s="420"/>
      <c r="L13" s="420"/>
      <c r="M13" s="420"/>
      <c r="N13" s="420"/>
      <c r="O13" s="420"/>
      <c r="P13" s="420"/>
      <c r="Q13" s="420"/>
      <c r="R13" s="420"/>
      <c r="S13" s="420"/>
      <c r="T13" s="420"/>
      <c r="U13" s="420"/>
      <c r="V13" s="420"/>
    </row>
    <row r="14" spans="1:22" ht="13" x14ac:dyDescent="0.3">
      <c r="A14" s="877" t="s">
        <v>318</v>
      </c>
      <c r="B14" s="877" t="s">
        <v>304</v>
      </c>
      <c r="C14" s="878" t="s">
        <v>305</v>
      </c>
      <c r="D14" s="878" t="s">
        <v>306</v>
      </c>
      <c r="E14" s="877" t="s">
        <v>307</v>
      </c>
      <c r="F14" s="877" t="s">
        <v>308</v>
      </c>
      <c r="G14" s="878" t="s">
        <v>309</v>
      </c>
      <c r="H14" s="878" t="s">
        <v>310</v>
      </c>
      <c r="I14" s="878" t="s">
        <v>311</v>
      </c>
      <c r="J14" s="878" t="s">
        <v>312</v>
      </c>
      <c r="K14" s="878" t="s">
        <v>313</v>
      </c>
      <c r="L14" s="879" t="s">
        <v>314</v>
      </c>
      <c r="M14" s="880" t="s">
        <v>115</v>
      </c>
      <c r="N14" s="881"/>
      <c r="O14" s="882" t="s">
        <v>116</v>
      </c>
      <c r="P14" s="882"/>
      <c r="Q14" s="875" t="s">
        <v>117</v>
      </c>
      <c r="R14" s="881"/>
      <c r="S14" s="882" t="s">
        <v>118</v>
      </c>
      <c r="T14" s="882"/>
      <c r="U14" s="875" t="s">
        <v>119</v>
      </c>
      <c r="V14" s="876"/>
    </row>
    <row r="15" spans="1:22" ht="13" x14ac:dyDescent="0.3">
      <c r="A15" s="877"/>
      <c r="B15" s="877"/>
      <c r="C15" s="878"/>
      <c r="D15" s="878"/>
      <c r="E15" s="877"/>
      <c r="F15" s="877"/>
      <c r="G15" s="878"/>
      <c r="H15" s="878"/>
      <c r="I15" s="878"/>
      <c r="J15" s="878"/>
      <c r="K15" s="878"/>
      <c r="L15" s="879"/>
      <c r="M15" s="391" t="s">
        <v>315</v>
      </c>
      <c r="N15" s="392" t="s">
        <v>316</v>
      </c>
      <c r="O15" s="393" t="s">
        <v>315</v>
      </c>
      <c r="P15" s="394" t="s">
        <v>316</v>
      </c>
      <c r="Q15" s="395" t="s">
        <v>315</v>
      </c>
      <c r="R15" s="392" t="s">
        <v>316</v>
      </c>
      <c r="S15" s="393" t="s">
        <v>315</v>
      </c>
      <c r="T15" s="394" t="s">
        <v>316</v>
      </c>
      <c r="U15" s="395" t="s">
        <v>315</v>
      </c>
      <c r="V15" s="396" t="s">
        <v>316</v>
      </c>
    </row>
    <row r="16" spans="1:22" ht="13" x14ac:dyDescent="0.3">
      <c r="A16" s="593"/>
      <c r="B16" s="594"/>
      <c r="C16" s="595"/>
      <c r="D16" s="595"/>
      <c r="E16" s="595"/>
      <c r="F16" s="595"/>
      <c r="G16" s="595"/>
      <c r="H16" s="595"/>
      <c r="I16" s="594"/>
      <c r="J16" s="595"/>
      <c r="K16" s="397">
        <v>0.7</v>
      </c>
      <c r="L16" s="602"/>
      <c r="M16" s="603"/>
      <c r="N16" s="398">
        <f>ROUND((($E16*$B16*M16)+($F16*$B16*M16)+($G16*$D16*$B16*M16)+($H16*$C16*$B16*M16)+($I16*$B16*M16)+(($J16*$K16)*$B16*M16)+($L16*$B16*M16)),0)</f>
        <v>0</v>
      </c>
      <c r="O16" s="608"/>
      <c r="P16" s="398">
        <f>ROUND((($E16*$B16*O16)+($F16*$B16*O16)+($G16*$D16*$B16*O16)+($H16*$C16*$B16*O16)+($I16*$B16*O16)+(($J16*$K16)*$B16*O16)+($L16*$B16*O16)),0)</f>
        <v>0</v>
      </c>
      <c r="Q16" s="613"/>
      <c r="R16" s="398">
        <f>ROUND((($E16*$B16*Q16)+($F16*$B16*Q16)+($G16*$D16*$B16*Q16)+($H16*$C16*$B16*Q16)+($I16*$B16*Q16)+(($J16*$K16)*$B16*Q16)+($L16*$B16*Q16)),0)</f>
        <v>0</v>
      </c>
      <c r="S16" s="608"/>
      <c r="T16" s="399">
        <f>ROUND((($E16*$B16*S16)+($F16*$B16*S16)+($G16*$D16*$B16*S16)+($H16*$C16*$B16*S16)+($I16*$B16*S16)+(($J16*$K16)*$B16*S16)+($L16*$B16*S16)),0)</f>
        <v>0</v>
      </c>
      <c r="U16" s="602"/>
      <c r="V16" s="400">
        <f>ROUND((($E16*$B16*U16)+($F16*$B16*U16)+($G16*$D16*$B16*U16)+($H16*$C16*$B16*U16)+($I16*$B16*U16)+(($J16*$K16)*$B16*U16)+($L16*$B16*U16)),0)</f>
        <v>0</v>
      </c>
    </row>
    <row r="17" spans="1:22" ht="13" x14ac:dyDescent="0.3">
      <c r="A17" s="596"/>
      <c r="B17" s="597"/>
      <c r="C17" s="598"/>
      <c r="D17" s="598"/>
      <c r="E17" s="598"/>
      <c r="F17" s="598"/>
      <c r="G17" s="598"/>
      <c r="H17" s="598"/>
      <c r="I17" s="597"/>
      <c r="J17" s="598"/>
      <c r="K17" s="401">
        <v>0.7</v>
      </c>
      <c r="L17" s="604"/>
      <c r="M17" s="605"/>
      <c r="N17" s="405">
        <f t="shared" ref="N17:N20" si="6">ROUND((($E17*$B17*M17)+($F17*$B17*M17)+($G17*$D17*$B17*M17)+($H17*$C17*$B17*M17)+($I17*$B17*M17)+(($J17*$K17)*$B17*M17)+($L17*$B17*M17)),0)</f>
        <v>0</v>
      </c>
      <c r="O17" s="610"/>
      <c r="P17" s="405">
        <f t="shared" ref="P17:P20" si="7">ROUND((($E17*$B17*O17)+($F17*$B17*O17)+($G17*$D17*$B17*O17)+($H17*$C17*$B17*O17)+($I17*$B17*O17)+(($J17*$K17)*$B17*O17)+($L17*$B17*O17)),0)</f>
        <v>0</v>
      </c>
      <c r="Q17" s="615"/>
      <c r="R17" s="405">
        <f t="shared" ref="R17:R20" si="8">ROUND((($E17*$B17*Q17)+($F17*$B17*Q17)+($G17*$D17*$B17*Q17)+($H17*$C17*$B17*Q17)+($I17*$B17*Q17)+(($J17*$K17)*$B17*Q17)+($L17*$B17*Q17)),0)</f>
        <v>0</v>
      </c>
      <c r="S17" s="610"/>
      <c r="T17" s="406">
        <f t="shared" ref="T17:T20" si="9">ROUND((($E17*$B17*S17)+($F17*$B17*S17)+($G17*$D17*$B17*S17)+($H17*$C17*$B17*S17)+($I17*$B17*S17)+(($J17*$K17)*$B17*S17)+($L17*$B17*S17)),0)</f>
        <v>0</v>
      </c>
      <c r="U17" s="604"/>
      <c r="V17" s="407">
        <f t="shared" ref="V17:V20" si="10">ROUND((($E17*$B17*U17)+($F17*$B17*U17)+($G17*$D17*$B17*U17)+($H17*$C17*$B17*U17)+($I17*$B17*U17)+(($J17*$K17)*$B17*U17)+($L17*$B17*U17)),0)</f>
        <v>0</v>
      </c>
    </row>
    <row r="18" spans="1:22" ht="13" x14ac:dyDescent="0.3">
      <c r="A18" s="596"/>
      <c r="B18" s="597"/>
      <c r="C18" s="598"/>
      <c r="D18" s="598"/>
      <c r="E18" s="598"/>
      <c r="F18" s="598"/>
      <c r="G18" s="598"/>
      <c r="H18" s="598"/>
      <c r="I18" s="597"/>
      <c r="J18" s="598"/>
      <c r="K18" s="401">
        <v>0.7</v>
      </c>
      <c r="L18" s="604"/>
      <c r="M18" s="605"/>
      <c r="N18" s="405">
        <f t="shared" si="6"/>
        <v>0</v>
      </c>
      <c r="O18" s="610"/>
      <c r="P18" s="405">
        <f t="shared" si="7"/>
        <v>0</v>
      </c>
      <c r="Q18" s="615"/>
      <c r="R18" s="405">
        <f t="shared" si="8"/>
        <v>0</v>
      </c>
      <c r="S18" s="610"/>
      <c r="T18" s="406">
        <f t="shared" si="9"/>
        <v>0</v>
      </c>
      <c r="U18" s="604"/>
      <c r="V18" s="407">
        <f t="shared" si="10"/>
        <v>0</v>
      </c>
    </row>
    <row r="19" spans="1:22" ht="13" x14ac:dyDescent="0.3">
      <c r="A19" s="596"/>
      <c r="B19" s="597"/>
      <c r="C19" s="598"/>
      <c r="D19" s="598"/>
      <c r="E19" s="598"/>
      <c r="F19" s="598"/>
      <c r="G19" s="598"/>
      <c r="H19" s="598"/>
      <c r="I19" s="597"/>
      <c r="J19" s="598"/>
      <c r="K19" s="401">
        <v>0.7</v>
      </c>
      <c r="L19" s="604"/>
      <c r="M19" s="605"/>
      <c r="N19" s="405">
        <f t="shared" si="6"/>
        <v>0</v>
      </c>
      <c r="O19" s="610"/>
      <c r="P19" s="405">
        <f t="shared" si="7"/>
        <v>0</v>
      </c>
      <c r="Q19" s="615"/>
      <c r="R19" s="405">
        <f t="shared" si="8"/>
        <v>0</v>
      </c>
      <c r="S19" s="610"/>
      <c r="T19" s="406">
        <f t="shared" si="9"/>
        <v>0</v>
      </c>
      <c r="U19" s="604"/>
      <c r="V19" s="407">
        <f t="shared" si="10"/>
        <v>0</v>
      </c>
    </row>
    <row r="20" spans="1:22" ht="13" x14ac:dyDescent="0.3">
      <c r="A20" s="599"/>
      <c r="B20" s="600"/>
      <c r="C20" s="601"/>
      <c r="D20" s="601"/>
      <c r="E20" s="601"/>
      <c r="F20" s="601"/>
      <c r="G20" s="601"/>
      <c r="H20" s="601"/>
      <c r="I20" s="600"/>
      <c r="J20" s="601"/>
      <c r="K20" s="411">
        <v>0.7</v>
      </c>
      <c r="L20" s="606"/>
      <c r="M20" s="607"/>
      <c r="N20" s="398">
        <f t="shared" si="6"/>
        <v>0</v>
      </c>
      <c r="O20" s="612"/>
      <c r="P20" s="398">
        <f t="shared" si="7"/>
        <v>0</v>
      </c>
      <c r="Q20" s="617"/>
      <c r="R20" s="398">
        <f t="shared" si="8"/>
        <v>0</v>
      </c>
      <c r="S20" s="612"/>
      <c r="T20" s="412">
        <f t="shared" si="9"/>
        <v>0</v>
      </c>
      <c r="U20" s="620"/>
      <c r="V20" s="410">
        <f t="shared" si="10"/>
        <v>0</v>
      </c>
    </row>
    <row r="21" spans="1:22" ht="13.5" thickBot="1" x14ac:dyDescent="0.35">
      <c r="A21" s="413"/>
      <c r="B21" s="413"/>
      <c r="C21" s="413"/>
      <c r="D21" s="413"/>
      <c r="E21" s="413"/>
      <c r="F21" s="413"/>
      <c r="G21" s="413"/>
      <c r="H21" s="413"/>
      <c r="I21" s="413"/>
      <c r="J21" s="413"/>
      <c r="K21" s="873" t="s">
        <v>319</v>
      </c>
      <c r="L21" s="873"/>
      <c r="M21" s="421"/>
      <c r="N21" s="416">
        <f>SUM(N16:N20)</f>
        <v>0</v>
      </c>
      <c r="O21" s="417"/>
      <c r="P21" s="416">
        <f>SUM(P16:P20)</f>
        <v>0</v>
      </c>
      <c r="Q21" s="422"/>
      <c r="R21" s="416">
        <f>SUM(R16:R20)</f>
        <v>0</v>
      </c>
      <c r="S21" s="417"/>
      <c r="T21" s="418">
        <f>SUM(T16:T20)</f>
        <v>0</v>
      </c>
      <c r="U21" s="423"/>
      <c r="V21" s="419">
        <f>SUM(V16:V20)</f>
        <v>0</v>
      </c>
    </row>
    <row r="22" spans="1:22" ht="13" x14ac:dyDescent="0.3">
      <c r="M22" s="420"/>
      <c r="N22" s="420"/>
      <c r="O22" s="420"/>
      <c r="P22" s="420"/>
      <c r="Q22" s="420"/>
      <c r="R22" s="420"/>
      <c r="S22" s="420"/>
      <c r="T22" s="420"/>
      <c r="U22" s="420"/>
      <c r="V22" s="420"/>
    </row>
    <row r="23" spans="1:22" ht="13" x14ac:dyDescent="0.3">
      <c r="K23" s="874" t="s">
        <v>320</v>
      </c>
      <c r="L23" s="874"/>
      <c r="M23" s="872" t="s">
        <v>115</v>
      </c>
      <c r="N23" s="872"/>
      <c r="O23" s="872" t="s">
        <v>116</v>
      </c>
      <c r="P23" s="872"/>
      <c r="Q23" s="872" t="s">
        <v>117</v>
      </c>
      <c r="R23" s="872"/>
      <c r="S23" s="872" t="s">
        <v>118</v>
      </c>
      <c r="T23" s="872"/>
      <c r="U23" s="872" t="s">
        <v>119</v>
      </c>
      <c r="V23" s="872"/>
    </row>
    <row r="24" spans="1:22" ht="13" x14ac:dyDescent="0.3">
      <c r="K24" s="874"/>
      <c r="L24" s="874"/>
      <c r="N24" s="424">
        <f>N11+N21</f>
        <v>0</v>
      </c>
      <c r="P24" s="424">
        <f>P11+P21</f>
        <v>0</v>
      </c>
      <c r="R24" s="424">
        <f>R11+R21</f>
        <v>0</v>
      </c>
      <c r="T24" s="424">
        <f>T11+T21</f>
        <v>0</v>
      </c>
      <c r="V24" s="424">
        <f>V11+V21</f>
        <v>0</v>
      </c>
    </row>
  </sheetData>
  <sheetProtection algorithmName="SHA-512" hashValue="UzlQyJmhYZ0ekX5kF7udYTEEGa14/SGhoibIjbkueYJQvgJvHYT5ZZ8QPUv7hjbqzPKtrxI622nOkYWUQUbEmA==" saltValue="unchp4AzCeqe4zEy363Hfg==" spinCount="100000" sheet="1" objects="1" scenarios="1"/>
  <mergeCells count="42">
    <mergeCell ref="L4:L5"/>
    <mergeCell ref="C1:F1"/>
    <mergeCell ref="A4:A5"/>
    <mergeCell ref="B4:B5"/>
    <mergeCell ref="C4:C5"/>
    <mergeCell ref="D4:D5"/>
    <mergeCell ref="E4:E5"/>
    <mergeCell ref="F4:F5"/>
    <mergeCell ref="G4:G5"/>
    <mergeCell ref="H4:H5"/>
    <mergeCell ref="I4:I5"/>
    <mergeCell ref="J4:J5"/>
    <mergeCell ref="K4:K5"/>
    <mergeCell ref="A14:A15"/>
    <mergeCell ref="B14:B15"/>
    <mergeCell ref="C14:C15"/>
    <mergeCell ref="D14:D15"/>
    <mergeCell ref="E14:E15"/>
    <mergeCell ref="M4:N4"/>
    <mergeCell ref="O4:P4"/>
    <mergeCell ref="Q4:R4"/>
    <mergeCell ref="S4:T4"/>
    <mergeCell ref="U4:V4"/>
    <mergeCell ref="U14:V14"/>
    <mergeCell ref="F14:F15"/>
    <mergeCell ref="G14:G15"/>
    <mergeCell ref="H14:H15"/>
    <mergeCell ref="I14:I15"/>
    <mergeCell ref="J14:J15"/>
    <mergeCell ref="K14:K15"/>
    <mergeCell ref="L14:L15"/>
    <mergeCell ref="M14:N14"/>
    <mergeCell ref="O14:P14"/>
    <mergeCell ref="Q14:R14"/>
    <mergeCell ref="S14:T14"/>
    <mergeCell ref="U23:V23"/>
    <mergeCell ref="K21:L21"/>
    <mergeCell ref="K23:L24"/>
    <mergeCell ref="M23:N23"/>
    <mergeCell ref="O23:P23"/>
    <mergeCell ref="Q23:R23"/>
    <mergeCell ref="S23:T2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3DA-733F-4DA1-88A3-37DF41CF24C7}">
  <dimension ref="A1:S35"/>
  <sheetViews>
    <sheetView topLeftCell="A24" workbookViewId="0">
      <selection activeCell="P32" sqref="P32 R4:S4 C32 F32"/>
    </sheetView>
  </sheetViews>
  <sheetFormatPr defaultRowHeight="14.5" x14ac:dyDescent="0.35"/>
  <cols>
    <col min="1" max="1" width="26" customWidth="1"/>
    <col min="2" max="2" width="18.26953125" customWidth="1"/>
    <col min="3" max="3" width="10.26953125" customWidth="1"/>
    <col min="4" max="4" width="5.1796875" customWidth="1"/>
    <col min="6" max="6" width="5.26953125" customWidth="1"/>
    <col min="8" max="8" width="5.453125" customWidth="1"/>
    <col min="10" max="10" width="5.7265625" customWidth="1"/>
    <col min="12" max="12" width="5.453125" customWidth="1"/>
    <col min="14" max="14" width="5.26953125" customWidth="1"/>
    <col min="16" max="16" width="15.26953125" customWidth="1"/>
    <col min="17" max="17" width="1.7265625" customWidth="1"/>
    <col min="19" max="19" width="8.26953125" customWidth="1"/>
  </cols>
  <sheetData>
    <row r="1" spans="1:19" ht="15.5" x14ac:dyDescent="0.35">
      <c r="A1" s="169" t="s">
        <v>321</v>
      </c>
      <c r="C1" s="895" t="s">
        <v>322</v>
      </c>
      <c r="D1" s="895"/>
      <c r="E1" s="895"/>
      <c r="F1" s="895"/>
    </row>
    <row r="3" spans="1:19" x14ac:dyDescent="0.35">
      <c r="A3" s="896" t="s">
        <v>323</v>
      </c>
      <c r="B3" s="896" t="s">
        <v>324</v>
      </c>
      <c r="C3" s="896" t="s">
        <v>325</v>
      </c>
      <c r="D3" s="886" t="s">
        <v>115</v>
      </c>
      <c r="E3" s="885"/>
      <c r="F3" s="886" t="s">
        <v>116</v>
      </c>
      <c r="G3" s="887"/>
      <c r="H3" s="885" t="s">
        <v>117</v>
      </c>
      <c r="I3" s="885"/>
      <c r="J3" s="886" t="s">
        <v>118</v>
      </c>
      <c r="K3" s="887"/>
      <c r="L3" s="886" t="s">
        <v>119</v>
      </c>
      <c r="M3" s="887"/>
      <c r="N3" s="888" t="s">
        <v>6</v>
      </c>
      <c r="O3" s="889"/>
      <c r="P3" s="425" t="s">
        <v>326</v>
      </c>
      <c r="R3" s="426" t="s">
        <v>327</v>
      </c>
      <c r="S3" s="427"/>
    </row>
    <row r="4" spans="1:19" x14ac:dyDescent="0.35">
      <c r="A4" s="896"/>
      <c r="B4" s="896"/>
      <c r="C4" s="896"/>
      <c r="D4" s="428" t="s">
        <v>328</v>
      </c>
      <c r="E4" s="429" t="s">
        <v>329</v>
      </c>
      <c r="F4" s="428" t="s">
        <v>328</v>
      </c>
      <c r="G4" s="430" t="s">
        <v>329</v>
      </c>
      <c r="H4" s="431" t="s">
        <v>328</v>
      </c>
      <c r="I4" s="429" t="s">
        <v>329</v>
      </c>
      <c r="J4" s="428" t="s">
        <v>328</v>
      </c>
      <c r="K4" s="430" t="s">
        <v>329</v>
      </c>
      <c r="L4" s="428" t="s">
        <v>328</v>
      </c>
      <c r="M4" s="430" t="s">
        <v>329</v>
      </c>
      <c r="N4" s="432" t="s">
        <v>328</v>
      </c>
      <c r="O4" s="433" t="s">
        <v>329</v>
      </c>
      <c r="P4" s="434" t="s">
        <v>330</v>
      </c>
      <c r="R4" s="890">
        <v>0</v>
      </c>
      <c r="S4" s="891"/>
    </row>
    <row r="5" spans="1:19" x14ac:dyDescent="0.35">
      <c r="A5" s="558"/>
      <c r="B5" s="559"/>
      <c r="C5" s="560"/>
      <c r="D5" s="561"/>
      <c r="E5" s="435">
        <f>ROUND((C5*D5),0)</f>
        <v>0</v>
      </c>
      <c r="F5" s="570"/>
      <c r="G5" s="436">
        <f>ROUND(IF($P5="Y",(($C5*F5)*(1+$R$4)),($C5*F5)),0)</f>
        <v>0</v>
      </c>
      <c r="H5" s="573"/>
      <c r="I5" s="435">
        <f>ROUND(IF($P5="Y",(($C5*H5)*(1+$R$4)*(1+$R$4)),($C5*H5)),0)</f>
        <v>0</v>
      </c>
      <c r="J5" s="570"/>
      <c r="K5" s="436">
        <f>ROUND(IF($P5="Y",(($C5*J5)*(1+$R$4)*(1+$R$4)*(1+$R$4)),($C5*J5)),0)</f>
        <v>0</v>
      </c>
      <c r="L5" s="576"/>
      <c r="M5" s="436">
        <f>ROUND(IF($P5="Y",(($C5*L5)*(1+$R$4)*(1+$R$4)*(1+$R$4)*(1+$R$4)),($C5*L5)),0)</f>
        <v>0</v>
      </c>
      <c r="N5" s="437">
        <f>D5+F5+H5+J5+L5</f>
        <v>0</v>
      </c>
      <c r="O5" s="438">
        <f>E5+G5+I5+K5+M5</f>
        <v>0</v>
      </c>
      <c r="P5" s="579"/>
    </row>
    <row r="6" spans="1:19" x14ac:dyDescent="0.35">
      <c r="A6" s="562"/>
      <c r="B6" s="563"/>
      <c r="C6" s="564"/>
      <c r="D6" s="565"/>
      <c r="E6" s="439">
        <f t="shared" ref="E6:E32" si="0">ROUND((C6*D6),0)</f>
        <v>0</v>
      </c>
      <c r="F6" s="571"/>
      <c r="G6" s="440">
        <f t="shared" ref="G6:G32" si="1">ROUND(IF($P6="Y",(($C6*F6)*(1+$R$4)),($C6*F6)),0)</f>
        <v>0</v>
      </c>
      <c r="H6" s="574"/>
      <c r="I6" s="439">
        <f t="shared" ref="I6:I32" si="2">ROUND(IF($P6="Y",(($C6*H6)*(1+$R$4)*(1+$R$4)),($C6*H6)),0)</f>
        <v>0</v>
      </c>
      <c r="J6" s="571"/>
      <c r="K6" s="440">
        <f t="shared" ref="K6:K32" si="3">ROUND(IF($P6="Y",(($C6*J6)*(1+$R$4)*(1+$R$4)*(1+$R$4)),($C6*J6)),0)</f>
        <v>0</v>
      </c>
      <c r="L6" s="577"/>
      <c r="M6" s="440">
        <f t="shared" ref="M6:M32" si="4">ROUND(IF($P6="Y",(($C6*L6)*(1+$R$4)*(1+$R$4)*(1+$R$4)*(1+$R$4)),($C6*L6)),0)</f>
        <v>0</v>
      </c>
      <c r="N6" s="441">
        <f t="shared" ref="N6:O32" si="5">D6+F6+H6+J6+L6</f>
        <v>0</v>
      </c>
      <c r="O6" s="442">
        <f t="shared" si="5"/>
        <v>0</v>
      </c>
      <c r="P6" s="580"/>
    </row>
    <row r="7" spans="1:19" x14ac:dyDescent="0.35">
      <c r="A7" s="562"/>
      <c r="B7" s="563"/>
      <c r="C7" s="564"/>
      <c r="D7" s="565"/>
      <c r="E7" s="439">
        <f t="shared" si="0"/>
        <v>0</v>
      </c>
      <c r="F7" s="571"/>
      <c r="G7" s="440">
        <f t="shared" si="1"/>
        <v>0</v>
      </c>
      <c r="H7" s="574"/>
      <c r="I7" s="439">
        <f t="shared" si="2"/>
        <v>0</v>
      </c>
      <c r="J7" s="571"/>
      <c r="K7" s="440">
        <f t="shared" si="3"/>
        <v>0</v>
      </c>
      <c r="L7" s="577"/>
      <c r="M7" s="440">
        <f t="shared" si="4"/>
        <v>0</v>
      </c>
      <c r="N7" s="441">
        <f t="shared" si="5"/>
        <v>0</v>
      </c>
      <c r="O7" s="442">
        <f t="shared" si="5"/>
        <v>0</v>
      </c>
      <c r="P7" s="580"/>
    </row>
    <row r="8" spans="1:19" x14ac:dyDescent="0.35">
      <c r="A8" s="562"/>
      <c r="B8" s="563"/>
      <c r="C8" s="564"/>
      <c r="D8" s="565"/>
      <c r="E8" s="439">
        <f t="shared" si="0"/>
        <v>0</v>
      </c>
      <c r="F8" s="571"/>
      <c r="G8" s="440">
        <f t="shared" si="1"/>
        <v>0</v>
      </c>
      <c r="H8" s="574"/>
      <c r="I8" s="439">
        <f t="shared" si="2"/>
        <v>0</v>
      </c>
      <c r="J8" s="571"/>
      <c r="K8" s="440">
        <f t="shared" si="3"/>
        <v>0</v>
      </c>
      <c r="L8" s="577"/>
      <c r="M8" s="440">
        <f t="shared" si="4"/>
        <v>0</v>
      </c>
      <c r="N8" s="441">
        <f t="shared" si="5"/>
        <v>0</v>
      </c>
      <c r="O8" s="442">
        <f t="shared" si="5"/>
        <v>0</v>
      </c>
      <c r="P8" s="580"/>
    </row>
    <row r="9" spans="1:19" x14ac:dyDescent="0.35">
      <c r="A9" s="562"/>
      <c r="B9" s="563"/>
      <c r="C9" s="564"/>
      <c r="D9" s="565"/>
      <c r="E9" s="439">
        <f t="shared" si="0"/>
        <v>0</v>
      </c>
      <c r="F9" s="571"/>
      <c r="G9" s="440">
        <f t="shared" si="1"/>
        <v>0</v>
      </c>
      <c r="H9" s="574"/>
      <c r="I9" s="439">
        <f t="shared" si="2"/>
        <v>0</v>
      </c>
      <c r="J9" s="571"/>
      <c r="K9" s="440">
        <f t="shared" si="3"/>
        <v>0</v>
      </c>
      <c r="L9" s="577"/>
      <c r="M9" s="440">
        <f t="shared" si="4"/>
        <v>0</v>
      </c>
      <c r="N9" s="441">
        <f t="shared" si="5"/>
        <v>0</v>
      </c>
      <c r="O9" s="442">
        <f t="shared" si="5"/>
        <v>0</v>
      </c>
      <c r="P9" s="580"/>
    </row>
    <row r="10" spans="1:19" x14ac:dyDescent="0.35">
      <c r="A10" s="562"/>
      <c r="B10" s="563"/>
      <c r="C10" s="564"/>
      <c r="D10" s="565"/>
      <c r="E10" s="439">
        <f t="shared" si="0"/>
        <v>0</v>
      </c>
      <c r="F10" s="571"/>
      <c r="G10" s="440">
        <f t="shared" si="1"/>
        <v>0</v>
      </c>
      <c r="H10" s="574"/>
      <c r="I10" s="439">
        <f t="shared" si="2"/>
        <v>0</v>
      </c>
      <c r="J10" s="571"/>
      <c r="K10" s="440">
        <f t="shared" si="3"/>
        <v>0</v>
      </c>
      <c r="L10" s="577"/>
      <c r="M10" s="440">
        <f t="shared" si="4"/>
        <v>0</v>
      </c>
      <c r="N10" s="441">
        <f t="shared" si="5"/>
        <v>0</v>
      </c>
      <c r="O10" s="442">
        <f t="shared" si="5"/>
        <v>0</v>
      </c>
      <c r="P10" s="580"/>
    </row>
    <row r="11" spans="1:19" x14ac:dyDescent="0.35">
      <c r="A11" s="562"/>
      <c r="B11" s="563"/>
      <c r="C11" s="564"/>
      <c r="D11" s="565"/>
      <c r="E11" s="439">
        <f t="shared" si="0"/>
        <v>0</v>
      </c>
      <c r="F11" s="571"/>
      <c r="G11" s="440">
        <f t="shared" si="1"/>
        <v>0</v>
      </c>
      <c r="H11" s="574"/>
      <c r="I11" s="439">
        <f t="shared" si="2"/>
        <v>0</v>
      </c>
      <c r="J11" s="571"/>
      <c r="K11" s="440">
        <f t="shared" si="3"/>
        <v>0</v>
      </c>
      <c r="L11" s="577"/>
      <c r="M11" s="440">
        <f t="shared" si="4"/>
        <v>0</v>
      </c>
      <c r="N11" s="441">
        <f t="shared" si="5"/>
        <v>0</v>
      </c>
      <c r="O11" s="442">
        <f t="shared" si="5"/>
        <v>0</v>
      </c>
      <c r="P11" s="580"/>
    </row>
    <row r="12" spans="1:19" x14ac:dyDescent="0.35">
      <c r="A12" s="562"/>
      <c r="B12" s="563"/>
      <c r="C12" s="564"/>
      <c r="D12" s="565"/>
      <c r="E12" s="439">
        <f t="shared" si="0"/>
        <v>0</v>
      </c>
      <c r="F12" s="571"/>
      <c r="G12" s="440">
        <f t="shared" si="1"/>
        <v>0</v>
      </c>
      <c r="H12" s="574"/>
      <c r="I12" s="439">
        <f t="shared" si="2"/>
        <v>0</v>
      </c>
      <c r="J12" s="571"/>
      <c r="K12" s="440">
        <f t="shared" si="3"/>
        <v>0</v>
      </c>
      <c r="L12" s="577"/>
      <c r="M12" s="440">
        <f t="shared" si="4"/>
        <v>0</v>
      </c>
      <c r="N12" s="441">
        <f t="shared" si="5"/>
        <v>0</v>
      </c>
      <c r="O12" s="442">
        <f t="shared" si="5"/>
        <v>0</v>
      </c>
      <c r="P12" s="580"/>
    </row>
    <row r="13" spans="1:19" x14ac:dyDescent="0.35">
      <c r="A13" s="562"/>
      <c r="B13" s="563"/>
      <c r="C13" s="564"/>
      <c r="D13" s="565"/>
      <c r="E13" s="439">
        <f t="shared" si="0"/>
        <v>0</v>
      </c>
      <c r="F13" s="571"/>
      <c r="G13" s="440">
        <f t="shared" si="1"/>
        <v>0</v>
      </c>
      <c r="H13" s="574"/>
      <c r="I13" s="439">
        <f t="shared" si="2"/>
        <v>0</v>
      </c>
      <c r="J13" s="571"/>
      <c r="K13" s="440">
        <f t="shared" si="3"/>
        <v>0</v>
      </c>
      <c r="L13" s="577"/>
      <c r="M13" s="440">
        <f t="shared" si="4"/>
        <v>0</v>
      </c>
      <c r="N13" s="441">
        <f t="shared" si="5"/>
        <v>0</v>
      </c>
      <c r="O13" s="442">
        <f t="shared" si="5"/>
        <v>0</v>
      </c>
      <c r="P13" s="580"/>
    </row>
    <row r="14" spans="1:19" x14ac:dyDescent="0.35">
      <c r="A14" s="562"/>
      <c r="B14" s="563"/>
      <c r="C14" s="564"/>
      <c r="D14" s="565"/>
      <c r="E14" s="439">
        <f t="shared" si="0"/>
        <v>0</v>
      </c>
      <c r="F14" s="571"/>
      <c r="G14" s="440">
        <f t="shared" si="1"/>
        <v>0</v>
      </c>
      <c r="H14" s="574"/>
      <c r="I14" s="439">
        <f t="shared" si="2"/>
        <v>0</v>
      </c>
      <c r="J14" s="571"/>
      <c r="K14" s="440">
        <f t="shared" si="3"/>
        <v>0</v>
      </c>
      <c r="L14" s="577"/>
      <c r="M14" s="440">
        <f t="shared" si="4"/>
        <v>0</v>
      </c>
      <c r="N14" s="441">
        <f t="shared" si="5"/>
        <v>0</v>
      </c>
      <c r="O14" s="442">
        <f t="shared" si="5"/>
        <v>0</v>
      </c>
      <c r="P14" s="580"/>
    </row>
    <row r="15" spans="1:19" x14ac:dyDescent="0.35">
      <c r="A15" s="562"/>
      <c r="B15" s="563"/>
      <c r="C15" s="564"/>
      <c r="D15" s="565"/>
      <c r="E15" s="439">
        <f t="shared" si="0"/>
        <v>0</v>
      </c>
      <c r="F15" s="571"/>
      <c r="G15" s="440">
        <f t="shared" si="1"/>
        <v>0</v>
      </c>
      <c r="H15" s="574"/>
      <c r="I15" s="439">
        <f t="shared" si="2"/>
        <v>0</v>
      </c>
      <c r="J15" s="571"/>
      <c r="K15" s="440">
        <f t="shared" si="3"/>
        <v>0</v>
      </c>
      <c r="L15" s="577"/>
      <c r="M15" s="440">
        <f t="shared" si="4"/>
        <v>0</v>
      </c>
      <c r="N15" s="441">
        <f t="shared" si="5"/>
        <v>0</v>
      </c>
      <c r="O15" s="442">
        <f t="shared" si="5"/>
        <v>0</v>
      </c>
      <c r="P15" s="580"/>
    </row>
    <row r="16" spans="1:19" x14ac:dyDescent="0.35">
      <c r="A16" s="562"/>
      <c r="B16" s="563"/>
      <c r="C16" s="564"/>
      <c r="D16" s="565"/>
      <c r="E16" s="439">
        <f t="shared" si="0"/>
        <v>0</v>
      </c>
      <c r="F16" s="571"/>
      <c r="G16" s="440">
        <f t="shared" si="1"/>
        <v>0</v>
      </c>
      <c r="H16" s="574"/>
      <c r="I16" s="439">
        <f t="shared" si="2"/>
        <v>0</v>
      </c>
      <c r="J16" s="571"/>
      <c r="K16" s="440">
        <f t="shared" si="3"/>
        <v>0</v>
      </c>
      <c r="L16" s="577"/>
      <c r="M16" s="440">
        <f t="shared" si="4"/>
        <v>0</v>
      </c>
      <c r="N16" s="441">
        <f t="shared" si="5"/>
        <v>0</v>
      </c>
      <c r="O16" s="442">
        <f t="shared" si="5"/>
        <v>0</v>
      </c>
      <c r="P16" s="580"/>
    </row>
    <row r="17" spans="1:16" x14ac:dyDescent="0.35">
      <c r="A17" s="562"/>
      <c r="B17" s="563"/>
      <c r="C17" s="564"/>
      <c r="D17" s="565"/>
      <c r="E17" s="439">
        <f t="shared" si="0"/>
        <v>0</v>
      </c>
      <c r="F17" s="571"/>
      <c r="G17" s="440">
        <f t="shared" si="1"/>
        <v>0</v>
      </c>
      <c r="H17" s="574"/>
      <c r="I17" s="439">
        <f t="shared" si="2"/>
        <v>0</v>
      </c>
      <c r="J17" s="571"/>
      <c r="K17" s="440">
        <f t="shared" si="3"/>
        <v>0</v>
      </c>
      <c r="L17" s="577"/>
      <c r="M17" s="440">
        <f t="shared" si="4"/>
        <v>0</v>
      </c>
      <c r="N17" s="441">
        <f t="shared" si="5"/>
        <v>0</v>
      </c>
      <c r="O17" s="442">
        <f t="shared" si="5"/>
        <v>0</v>
      </c>
      <c r="P17" s="580"/>
    </row>
    <row r="18" spans="1:16" x14ac:dyDescent="0.35">
      <c r="A18" s="562"/>
      <c r="B18" s="563"/>
      <c r="C18" s="564"/>
      <c r="D18" s="565"/>
      <c r="E18" s="439">
        <f t="shared" si="0"/>
        <v>0</v>
      </c>
      <c r="F18" s="571"/>
      <c r="G18" s="440">
        <f t="shared" si="1"/>
        <v>0</v>
      </c>
      <c r="H18" s="574"/>
      <c r="I18" s="439">
        <f t="shared" si="2"/>
        <v>0</v>
      </c>
      <c r="J18" s="571"/>
      <c r="K18" s="440">
        <f t="shared" si="3"/>
        <v>0</v>
      </c>
      <c r="L18" s="577"/>
      <c r="M18" s="440">
        <f t="shared" si="4"/>
        <v>0</v>
      </c>
      <c r="N18" s="441">
        <f t="shared" si="5"/>
        <v>0</v>
      </c>
      <c r="O18" s="442">
        <f t="shared" si="5"/>
        <v>0</v>
      </c>
      <c r="P18" s="580"/>
    </row>
    <row r="19" spans="1:16" x14ac:dyDescent="0.35">
      <c r="A19" s="562"/>
      <c r="B19" s="563"/>
      <c r="C19" s="564"/>
      <c r="D19" s="565"/>
      <c r="E19" s="439">
        <f t="shared" si="0"/>
        <v>0</v>
      </c>
      <c r="F19" s="571"/>
      <c r="G19" s="440">
        <f t="shared" si="1"/>
        <v>0</v>
      </c>
      <c r="H19" s="574"/>
      <c r="I19" s="439">
        <f t="shared" si="2"/>
        <v>0</v>
      </c>
      <c r="J19" s="571"/>
      <c r="K19" s="440">
        <f t="shared" si="3"/>
        <v>0</v>
      </c>
      <c r="L19" s="577"/>
      <c r="M19" s="440">
        <f t="shared" si="4"/>
        <v>0</v>
      </c>
      <c r="N19" s="441">
        <f t="shared" si="5"/>
        <v>0</v>
      </c>
      <c r="O19" s="442">
        <f t="shared" si="5"/>
        <v>0</v>
      </c>
      <c r="P19" s="580"/>
    </row>
    <row r="20" spans="1:16" x14ac:dyDescent="0.35">
      <c r="A20" s="562"/>
      <c r="B20" s="563"/>
      <c r="C20" s="564"/>
      <c r="D20" s="565"/>
      <c r="E20" s="439">
        <f t="shared" si="0"/>
        <v>0</v>
      </c>
      <c r="F20" s="571"/>
      <c r="G20" s="440">
        <f t="shared" si="1"/>
        <v>0</v>
      </c>
      <c r="H20" s="574"/>
      <c r="I20" s="439">
        <f t="shared" si="2"/>
        <v>0</v>
      </c>
      <c r="J20" s="571"/>
      <c r="K20" s="440">
        <f t="shared" si="3"/>
        <v>0</v>
      </c>
      <c r="L20" s="577"/>
      <c r="M20" s="440">
        <f t="shared" si="4"/>
        <v>0</v>
      </c>
      <c r="N20" s="441">
        <f t="shared" si="5"/>
        <v>0</v>
      </c>
      <c r="O20" s="442">
        <f t="shared" si="5"/>
        <v>0</v>
      </c>
      <c r="P20" s="580"/>
    </row>
    <row r="21" spans="1:16" x14ac:dyDescent="0.35">
      <c r="A21" s="562"/>
      <c r="B21" s="563"/>
      <c r="C21" s="564"/>
      <c r="D21" s="565"/>
      <c r="E21" s="439">
        <f t="shared" si="0"/>
        <v>0</v>
      </c>
      <c r="F21" s="571"/>
      <c r="G21" s="440">
        <f t="shared" si="1"/>
        <v>0</v>
      </c>
      <c r="H21" s="574"/>
      <c r="I21" s="439">
        <f t="shared" si="2"/>
        <v>0</v>
      </c>
      <c r="J21" s="571"/>
      <c r="K21" s="440">
        <f t="shared" si="3"/>
        <v>0</v>
      </c>
      <c r="L21" s="577"/>
      <c r="M21" s="440">
        <f t="shared" si="4"/>
        <v>0</v>
      </c>
      <c r="N21" s="441">
        <f t="shared" si="5"/>
        <v>0</v>
      </c>
      <c r="O21" s="442">
        <f t="shared" si="5"/>
        <v>0</v>
      </c>
      <c r="P21" s="580"/>
    </row>
    <row r="22" spans="1:16" x14ac:dyDescent="0.35">
      <c r="A22" s="562"/>
      <c r="B22" s="563"/>
      <c r="C22" s="564"/>
      <c r="D22" s="565"/>
      <c r="E22" s="439">
        <f t="shared" si="0"/>
        <v>0</v>
      </c>
      <c r="F22" s="571"/>
      <c r="G22" s="440">
        <f t="shared" si="1"/>
        <v>0</v>
      </c>
      <c r="H22" s="574"/>
      <c r="I22" s="439">
        <f t="shared" si="2"/>
        <v>0</v>
      </c>
      <c r="J22" s="571"/>
      <c r="K22" s="440">
        <f t="shared" si="3"/>
        <v>0</v>
      </c>
      <c r="L22" s="577"/>
      <c r="M22" s="440">
        <f t="shared" si="4"/>
        <v>0</v>
      </c>
      <c r="N22" s="441">
        <f t="shared" si="5"/>
        <v>0</v>
      </c>
      <c r="O22" s="442">
        <f t="shared" si="5"/>
        <v>0</v>
      </c>
      <c r="P22" s="580"/>
    </row>
    <row r="23" spans="1:16" x14ac:dyDescent="0.35">
      <c r="A23" s="562"/>
      <c r="B23" s="563"/>
      <c r="C23" s="564"/>
      <c r="D23" s="565"/>
      <c r="E23" s="439">
        <f t="shared" si="0"/>
        <v>0</v>
      </c>
      <c r="F23" s="571"/>
      <c r="G23" s="440">
        <f t="shared" si="1"/>
        <v>0</v>
      </c>
      <c r="H23" s="574"/>
      <c r="I23" s="439">
        <f t="shared" si="2"/>
        <v>0</v>
      </c>
      <c r="J23" s="571"/>
      <c r="K23" s="440">
        <f t="shared" si="3"/>
        <v>0</v>
      </c>
      <c r="L23" s="577"/>
      <c r="M23" s="440">
        <f t="shared" si="4"/>
        <v>0</v>
      </c>
      <c r="N23" s="441">
        <f t="shared" si="5"/>
        <v>0</v>
      </c>
      <c r="O23" s="442">
        <f t="shared" si="5"/>
        <v>0</v>
      </c>
      <c r="P23" s="580"/>
    </row>
    <row r="24" spans="1:16" x14ac:dyDescent="0.35">
      <c r="A24" s="562"/>
      <c r="B24" s="563"/>
      <c r="C24" s="564"/>
      <c r="D24" s="565"/>
      <c r="E24" s="439">
        <f t="shared" si="0"/>
        <v>0</v>
      </c>
      <c r="F24" s="571"/>
      <c r="G24" s="440">
        <f t="shared" si="1"/>
        <v>0</v>
      </c>
      <c r="H24" s="574"/>
      <c r="I24" s="439">
        <f t="shared" si="2"/>
        <v>0</v>
      </c>
      <c r="J24" s="571"/>
      <c r="K24" s="440">
        <f t="shared" si="3"/>
        <v>0</v>
      </c>
      <c r="L24" s="577"/>
      <c r="M24" s="440">
        <f t="shared" si="4"/>
        <v>0</v>
      </c>
      <c r="N24" s="441">
        <f t="shared" si="5"/>
        <v>0</v>
      </c>
      <c r="O24" s="442">
        <f t="shared" si="5"/>
        <v>0</v>
      </c>
      <c r="P24" s="580"/>
    </row>
    <row r="25" spans="1:16" x14ac:dyDescent="0.35">
      <c r="A25" s="562"/>
      <c r="B25" s="563"/>
      <c r="C25" s="564"/>
      <c r="D25" s="565"/>
      <c r="E25" s="439">
        <f t="shared" si="0"/>
        <v>0</v>
      </c>
      <c r="F25" s="571"/>
      <c r="G25" s="440">
        <f t="shared" si="1"/>
        <v>0</v>
      </c>
      <c r="H25" s="574"/>
      <c r="I25" s="439">
        <f t="shared" si="2"/>
        <v>0</v>
      </c>
      <c r="J25" s="571"/>
      <c r="K25" s="440">
        <f t="shared" si="3"/>
        <v>0</v>
      </c>
      <c r="L25" s="577"/>
      <c r="M25" s="440">
        <f t="shared" si="4"/>
        <v>0</v>
      </c>
      <c r="N25" s="441">
        <f t="shared" si="5"/>
        <v>0</v>
      </c>
      <c r="O25" s="442">
        <f t="shared" si="5"/>
        <v>0</v>
      </c>
      <c r="P25" s="580"/>
    </row>
    <row r="26" spans="1:16" x14ac:dyDescent="0.35">
      <c r="A26" s="562"/>
      <c r="B26" s="563"/>
      <c r="C26" s="564"/>
      <c r="D26" s="565"/>
      <c r="E26" s="439">
        <f t="shared" si="0"/>
        <v>0</v>
      </c>
      <c r="F26" s="571"/>
      <c r="G26" s="440">
        <f t="shared" si="1"/>
        <v>0</v>
      </c>
      <c r="H26" s="574"/>
      <c r="I26" s="439">
        <f t="shared" si="2"/>
        <v>0</v>
      </c>
      <c r="J26" s="571"/>
      <c r="K26" s="440">
        <f t="shared" si="3"/>
        <v>0</v>
      </c>
      <c r="L26" s="577"/>
      <c r="M26" s="440">
        <f t="shared" si="4"/>
        <v>0</v>
      </c>
      <c r="N26" s="441">
        <f t="shared" si="5"/>
        <v>0</v>
      </c>
      <c r="O26" s="442">
        <f t="shared" si="5"/>
        <v>0</v>
      </c>
      <c r="P26" s="580"/>
    </row>
    <row r="27" spans="1:16" x14ac:dyDescent="0.35">
      <c r="A27" s="562"/>
      <c r="B27" s="563"/>
      <c r="C27" s="564"/>
      <c r="D27" s="565"/>
      <c r="E27" s="439">
        <f t="shared" si="0"/>
        <v>0</v>
      </c>
      <c r="F27" s="571"/>
      <c r="G27" s="440">
        <f t="shared" si="1"/>
        <v>0</v>
      </c>
      <c r="H27" s="574"/>
      <c r="I27" s="439">
        <f t="shared" si="2"/>
        <v>0</v>
      </c>
      <c r="J27" s="571"/>
      <c r="K27" s="440">
        <f t="shared" si="3"/>
        <v>0</v>
      </c>
      <c r="L27" s="577"/>
      <c r="M27" s="440">
        <f t="shared" si="4"/>
        <v>0</v>
      </c>
      <c r="N27" s="441">
        <f t="shared" si="5"/>
        <v>0</v>
      </c>
      <c r="O27" s="442">
        <f t="shared" si="5"/>
        <v>0</v>
      </c>
      <c r="P27" s="580"/>
    </row>
    <row r="28" spans="1:16" x14ac:dyDescent="0.35">
      <c r="A28" s="562"/>
      <c r="B28" s="563"/>
      <c r="C28" s="564"/>
      <c r="D28" s="565"/>
      <c r="E28" s="439">
        <f t="shared" si="0"/>
        <v>0</v>
      </c>
      <c r="F28" s="571"/>
      <c r="G28" s="440">
        <f t="shared" si="1"/>
        <v>0</v>
      </c>
      <c r="H28" s="574"/>
      <c r="I28" s="439">
        <f t="shared" si="2"/>
        <v>0</v>
      </c>
      <c r="J28" s="571"/>
      <c r="K28" s="440">
        <f t="shared" si="3"/>
        <v>0</v>
      </c>
      <c r="L28" s="577"/>
      <c r="M28" s="440">
        <f t="shared" si="4"/>
        <v>0</v>
      </c>
      <c r="N28" s="441">
        <f t="shared" si="5"/>
        <v>0</v>
      </c>
      <c r="O28" s="442">
        <f t="shared" si="5"/>
        <v>0</v>
      </c>
      <c r="P28" s="580"/>
    </row>
    <row r="29" spans="1:16" x14ac:dyDescent="0.35">
      <c r="A29" s="562"/>
      <c r="B29" s="563"/>
      <c r="C29" s="564"/>
      <c r="D29" s="565"/>
      <c r="E29" s="439">
        <f t="shared" si="0"/>
        <v>0</v>
      </c>
      <c r="F29" s="571"/>
      <c r="G29" s="440">
        <f t="shared" si="1"/>
        <v>0</v>
      </c>
      <c r="H29" s="574"/>
      <c r="I29" s="439">
        <f t="shared" si="2"/>
        <v>0</v>
      </c>
      <c r="J29" s="571"/>
      <c r="K29" s="440">
        <f t="shared" si="3"/>
        <v>0</v>
      </c>
      <c r="L29" s="577"/>
      <c r="M29" s="440">
        <f t="shared" si="4"/>
        <v>0</v>
      </c>
      <c r="N29" s="441">
        <f t="shared" si="5"/>
        <v>0</v>
      </c>
      <c r="O29" s="442">
        <f t="shared" si="5"/>
        <v>0</v>
      </c>
      <c r="P29" s="580"/>
    </row>
    <row r="30" spans="1:16" x14ac:dyDescent="0.35">
      <c r="A30" s="562"/>
      <c r="B30" s="563"/>
      <c r="C30" s="564"/>
      <c r="D30" s="565"/>
      <c r="E30" s="439">
        <f t="shared" si="0"/>
        <v>0</v>
      </c>
      <c r="F30" s="571"/>
      <c r="G30" s="440">
        <f t="shared" si="1"/>
        <v>0</v>
      </c>
      <c r="H30" s="574"/>
      <c r="I30" s="439">
        <f t="shared" si="2"/>
        <v>0</v>
      </c>
      <c r="J30" s="571"/>
      <c r="K30" s="440">
        <f t="shared" si="3"/>
        <v>0</v>
      </c>
      <c r="L30" s="577"/>
      <c r="M30" s="440">
        <f t="shared" si="4"/>
        <v>0</v>
      </c>
      <c r="N30" s="441">
        <f t="shared" si="5"/>
        <v>0</v>
      </c>
      <c r="O30" s="442">
        <f t="shared" si="5"/>
        <v>0</v>
      </c>
      <c r="P30" s="580"/>
    </row>
    <row r="31" spans="1:16" x14ac:dyDescent="0.35">
      <c r="A31" s="562"/>
      <c r="B31" s="563"/>
      <c r="C31" s="564"/>
      <c r="D31" s="565"/>
      <c r="E31" s="439">
        <f t="shared" si="0"/>
        <v>0</v>
      </c>
      <c r="F31" s="571"/>
      <c r="G31" s="440">
        <f t="shared" si="1"/>
        <v>0</v>
      </c>
      <c r="H31" s="574"/>
      <c r="I31" s="439">
        <f t="shared" si="2"/>
        <v>0</v>
      </c>
      <c r="J31" s="571"/>
      <c r="K31" s="440">
        <f t="shared" si="3"/>
        <v>0</v>
      </c>
      <c r="L31" s="577"/>
      <c r="M31" s="440">
        <f t="shared" si="4"/>
        <v>0</v>
      </c>
      <c r="N31" s="441">
        <f t="shared" si="5"/>
        <v>0</v>
      </c>
      <c r="O31" s="442">
        <f t="shared" si="5"/>
        <v>0</v>
      </c>
      <c r="P31" s="580"/>
    </row>
    <row r="32" spans="1:16" x14ac:dyDescent="0.35">
      <c r="A32" s="562"/>
      <c r="B32" s="563"/>
      <c r="C32" s="564"/>
      <c r="D32" s="565"/>
      <c r="E32" s="439">
        <f t="shared" si="0"/>
        <v>0</v>
      </c>
      <c r="F32" s="571"/>
      <c r="G32" s="440">
        <f t="shared" si="1"/>
        <v>0</v>
      </c>
      <c r="H32" s="574"/>
      <c r="I32" s="439">
        <f t="shared" si="2"/>
        <v>0</v>
      </c>
      <c r="J32" s="571"/>
      <c r="K32" s="440">
        <f t="shared" si="3"/>
        <v>0</v>
      </c>
      <c r="L32" s="577"/>
      <c r="M32" s="440">
        <f t="shared" si="4"/>
        <v>0</v>
      </c>
      <c r="N32" s="441">
        <f t="shared" si="5"/>
        <v>0</v>
      </c>
      <c r="O32" s="442">
        <f t="shared" si="5"/>
        <v>0</v>
      </c>
      <c r="P32" s="580"/>
    </row>
    <row r="34" spans="2:16" x14ac:dyDescent="0.35">
      <c r="D34" s="892" t="s">
        <v>115</v>
      </c>
      <c r="E34" s="893"/>
      <c r="F34" s="892" t="s">
        <v>116</v>
      </c>
      <c r="G34" s="894"/>
      <c r="H34" s="893" t="s">
        <v>117</v>
      </c>
      <c r="I34" s="893"/>
      <c r="J34" s="892" t="s">
        <v>118</v>
      </c>
      <c r="K34" s="894"/>
      <c r="L34" s="892" t="s">
        <v>119</v>
      </c>
      <c r="M34" s="894"/>
      <c r="N34" s="893" t="s">
        <v>6</v>
      </c>
      <c r="O34" s="894"/>
      <c r="P34" s="443" t="s">
        <v>331</v>
      </c>
    </row>
    <row r="35" spans="2:16" ht="20.25" customHeight="1" x14ac:dyDescent="0.35">
      <c r="B35" s="884" t="s">
        <v>332</v>
      </c>
      <c r="C35" s="884"/>
      <c r="E35" s="444">
        <f>SUM(E5:E32)</f>
        <v>0</v>
      </c>
      <c r="G35" s="444">
        <f>SUM(G5:G32)</f>
        <v>0</v>
      </c>
      <c r="I35" s="444">
        <f>SUM(I5:I32)</f>
        <v>0</v>
      </c>
      <c r="K35" s="444">
        <f>SUM(K5:K32)</f>
        <v>0</v>
      </c>
      <c r="M35" s="444">
        <f>SUM(M5:M32)</f>
        <v>0</v>
      </c>
      <c r="O35" s="444">
        <f>SUM(O5:O32)</f>
        <v>0</v>
      </c>
      <c r="P35" t="b">
        <f>IF(O35=SUM(E35:M35),TRUE)</f>
        <v>1</v>
      </c>
    </row>
  </sheetData>
  <sheetProtection algorithmName="SHA-512" hashValue="r/QVCu8Px4vY4ldCBwEAyDIdDWCNGsUeA0pCpkc3MEbR0rhtXXqpfSDS+GHoA0YPAzwoeKwRDQcPtOcItUOULg==" saltValue="y4hnEPDBJKFZ7N0hvSH0UQ==" spinCount="100000" sheet="1" objects="1" scenarios="1"/>
  <mergeCells count="18">
    <mergeCell ref="C1:F1"/>
    <mergeCell ref="A3:A4"/>
    <mergeCell ref="B3:B4"/>
    <mergeCell ref="C3:C4"/>
    <mergeCell ref="D3:E3"/>
    <mergeCell ref="F3:G3"/>
    <mergeCell ref="R4:S4"/>
    <mergeCell ref="D34:E34"/>
    <mergeCell ref="F34:G34"/>
    <mergeCell ref="H34:I34"/>
    <mergeCell ref="J34:K34"/>
    <mergeCell ref="L34:M34"/>
    <mergeCell ref="N34:O34"/>
    <mergeCell ref="B35:C35"/>
    <mergeCell ref="H3:I3"/>
    <mergeCell ref="J3:K3"/>
    <mergeCell ref="L3:M3"/>
    <mergeCell ref="N3:O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702C8-437A-486F-A974-F55F942D28A0}">
  <dimension ref="A1:N51"/>
  <sheetViews>
    <sheetView workbookViewId="0">
      <selection activeCell="K56" sqref="K56"/>
    </sheetView>
  </sheetViews>
  <sheetFormatPr defaultRowHeight="14.5" x14ac:dyDescent="0.35"/>
  <cols>
    <col min="1" max="1" width="2.81640625" customWidth="1"/>
    <col min="2" max="2" width="15.54296875" customWidth="1"/>
    <col min="3" max="3" width="9" customWidth="1"/>
    <col min="4" max="4" width="10.54296875" customWidth="1"/>
    <col min="5" max="5" width="9.1796875" customWidth="1"/>
    <col min="12" max="12" width="2.81640625" customWidth="1"/>
    <col min="13" max="13" width="10" customWidth="1"/>
  </cols>
  <sheetData>
    <row r="1" spans="1:14" ht="21" x14ac:dyDescent="0.5">
      <c r="A1" s="445" t="s">
        <v>333</v>
      </c>
      <c r="B1" s="445"/>
      <c r="C1" s="445"/>
      <c r="D1" s="445"/>
      <c r="E1" s="445"/>
      <c r="F1" s="895" t="s">
        <v>322</v>
      </c>
      <c r="G1" s="895"/>
      <c r="H1" s="895"/>
      <c r="I1" s="895"/>
      <c r="J1" s="445"/>
      <c r="K1" s="445"/>
    </row>
    <row r="3" spans="1:14" ht="18.75" customHeight="1" x14ac:dyDescent="0.35">
      <c r="B3" s="446" t="s">
        <v>326</v>
      </c>
      <c r="C3" s="584">
        <v>0</v>
      </c>
      <c r="D3" s="447"/>
      <c r="E3" s="448"/>
    </row>
    <row r="4" spans="1:14" x14ac:dyDescent="0.35">
      <c r="B4" s="911" t="s">
        <v>334</v>
      </c>
      <c r="C4" s="912"/>
      <c r="D4" s="449" t="s">
        <v>335</v>
      </c>
      <c r="E4" s="218"/>
      <c r="F4" s="915" t="s">
        <v>115</v>
      </c>
      <c r="G4" s="909" t="s">
        <v>116</v>
      </c>
      <c r="H4" s="909" t="s">
        <v>117</v>
      </c>
      <c r="I4" s="909" t="s">
        <v>118</v>
      </c>
      <c r="J4" s="899" t="s">
        <v>119</v>
      </c>
      <c r="K4" s="901" t="s">
        <v>6</v>
      </c>
    </row>
    <row r="5" spans="1:14" x14ac:dyDescent="0.35">
      <c r="B5" s="913"/>
      <c r="C5" s="914"/>
      <c r="D5" s="450" t="s">
        <v>336</v>
      </c>
      <c r="E5" s="451"/>
      <c r="F5" s="916"/>
      <c r="G5" s="910"/>
      <c r="H5" s="910"/>
      <c r="I5" s="910"/>
      <c r="J5" s="900"/>
      <c r="K5" s="902"/>
    </row>
    <row r="6" spans="1:14" ht="24.5" x14ac:dyDescent="0.35">
      <c r="B6" s="903" t="s">
        <v>337</v>
      </c>
      <c r="C6" s="904"/>
      <c r="D6" s="452"/>
      <c r="E6" s="453" t="s">
        <v>338</v>
      </c>
      <c r="F6" s="590">
        <v>0</v>
      </c>
      <c r="G6" s="591">
        <v>0</v>
      </c>
      <c r="H6" s="591">
        <v>0</v>
      </c>
      <c r="I6" s="591">
        <v>0</v>
      </c>
      <c r="J6" s="592">
        <v>0</v>
      </c>
      <c r="K6" s="454">
        <f>SUM(F6:J6)</f>
        <v>0</v>
      </c>
    </row>
    <row r="7" spans="1:14" ht="18.75" customHeight="1" x14ac:dyDescent="0.35">
      <c r="B7" s="455" t="s">
        <v>339</v>
      </c>
      <c r="C7" s="585">
        <v>0</v>
      </c>
      <c r="D7" s="456" t="s">
        <v>339</v>
      </c>
      <c r="E7" s="588" t="s">
        <v>340</v>
      </c>
      <c r="F7" s="457">
        <f>$C7*F$6</f>
        <v>0</v>
      </c>
      <c r="G7" s="458">
        <f>ROUND(IF($E7="y",(($C7*G$6)*(1+$C$3)),($C7*G$6)),0)</f>
        <v>0</v>
      </c>
      <c r="H7" s="458">
        <f>ROUND(IF($E7="y",(($C7*H$6)*(1+$C$3)*(1+$C$3)),($C7*H$6)),0)</f>
        <v>0</v>
      </c>
      <c r="I7" s="458">
        <f>ROUND(IF($E7="y",(($C7*I$6)*(1+$C$3)*(1+$C$3)*(1+$C$3)),($C7*I$6)),0)</f>
        <v>0</v>
      </c>
      <c r="J7" s="459">
        <f>ROUND(IF($E7="y",(($C7*J$6)*(1+$C$3)*(1+$C$3)*(1+$C$3)*(1+$C$3)),($C7*J$6)),0)</f>
        <v>0</v>
      </c>
      <c r="K7" s="460">
        <f>SUM(F7:J7)</f>
        <v>0</v>
      </c>
    </row>
    <row r="8" spans="1:14" ht="19.5" customHeight="1" x14ac:dyDescent="0.35">
      <c r="B8" s="461" t="s">
        <v>341</v>
      </c>
      <c r="C8" s="586">
        <v>0</v>
      </c>
      <c r="D8" s="461" t="s">
        <v>341</v>
      </c>
      <c r="E8" s="580" t="s">
        <v>340</v>
      </c>
      <c r="F8" s="462">
        <f>$C8*F$6</f>
        <v>0</v>
      </c>
      <c r="G8" s="463">
        <f>ROUND(IF($E8="y",(($C8*G$6)*(1+$C$3)),($C8*G$6)),0)</f>
        <v>0</v>
      </c>
      <c r="H8" s="463">
        <f>ROUND(IF($E8="y",(($C8*H$6)*(1+$C$3)*(1+$C$3)),($C8*H$6)),0)</f>
        <v>0</v>
      </c>
      <c r="I8" s="463">
        <f>ROUND(IF($E8="y",(($C8*I$6)*(1+$C$3)*(1+$C$3)*(1+$C$3)),($C8*I$6)),0)</f>
        <v>0</v>
      </c>
      <c r="J8" s="464">
        <f>ROUND(IF($E8="y",(($C8*J$6)*(1+$C$3)*(1+$C$3)*(1+$C$3)*(1+$C$3)),($C8*J$6)),0)</f>
        <v>0</v>
      </c>
      <c r="K8" s="465">
        <f>SUM(F8:J8)</f>
        <v>0</v>
      </c>
    </row>
    <row r="9" spans="1:14" ht="19.5" customHeight="1" x14ac:dyDescent="0.35">
      <c r="B9" s="461" t="s">
        <v>342</v>
      </c>
      <c r="C9" s="586">
        <v>0</v>
      </c>
      <c r="D9" s="461" t="s">
        <v>342</v>
      </c>
      <c r="E9" s="580" t="s">
        <v>340</v>
      </c>
      <c r="F9" s="462">
        <f>$C9*F$6</f>
        <v>0</v>
      </c>
      <c r="G9" s="463">
        <f>ROUND(IF($E9="y",(($C9*G$6)*(1+$C$3)),($C9*G$6)),0)</f>
        <v>0</v>
      </c>
      <c r="H9" s="463">
        <f>ROUND(IF($E9="y",(($C9*H$6)*(1+$C$3)*(1+$C$3)),($C9*H$6)),0)</f>
        <v>0</v>
      </c>
      <c r="I9" s="463">
        <f>ROUND(IF($E9="y",(($C9*I$6)*(1+$C$3)*(1+$C$3)*(1+$C$3)),($C9*I$6)),0)</f>
        <v>0</v>
      </c>
      <c r="J9" s="464">
        <f>ROUND(IF($E9="y",(($C9*J$6)*(1+$C$3)*(1+$C$3)*(1+$C$3)*(1+$C$3)),($C9*J$6)),0)</f>
        <v>0</v>
      </c>
      <c r="K9" s="465">
        <f>SUM(F9:J9)</f>
        <v>0</v>
      </c>
    </row>
    <row r="10" spans="1:14" ht="20.25" customHeight="1" x14ac:dyDescent="0.35">
      <c r="B10" s="456" t="s">
        <v>342</v>
      </c>
      <c r="C10" s="587">
        <v>0</v>
      </c>
      <c r="D10" s="466" t="s">
        <v>342</v>
      </c>
      <c r="E10" s="589" t="s">
        <v>340</v>
      </c>
      <c r="F10" s="467">
        <f>$C10*F$6</f>
        <v>0</v>
      </c>
      <c r="G10" s="468">
        <f>ROUND(IF($E10="y",(($C10*G$6)*(1+$C$3)),($C10*G$6)),0)</f>
        <v>0</v>
      </c>
      <c r="H10" s="468">
        <f>ROUND(IF($E10="y",(($C10*H$6)*(1+$C$3)*(1+$C$3)),($C10*H$6)),0)</f>
        <v>0</v>
      </c>
      <c r="I10" s="468">
        <f>ROUND(IF($E10="y",(($C10*I$6)*(1+$C$3)*(1+$C$3)*(1+$C$3)),($C10*I$6)),0)</f>
        <v>0</v>
      </c>
      <c r="J10" s="469">
        <f>ROUND(IF($E10="y",(($C10*J$6)*(1+$C$3)*(1+$C$3)*(1+$C$3)*(1+$C$3)),($C10*J$6)),0)</f>
        <v>0</v>
      </c>
      <c r="K10" s="470">
        <f>SUM(F10:J10)</f>
        <v>0</v>
      </c>
      <c r="N10" s="471"/>
    </row>
    <row r="11" spans="1:14" x14ac:dyDescent="0.35">
      <c r="N11" s="471"/>
    </row>
    <row r="12" spans="1:14" x14ac:dyDescent="0.35">
      <c r="B12" s="911" t="s">
        <v>343</v>
      </c>
      <c r="C12" s="912"/>
      <c r="D12" s="449" t="s">
        <v>335</v>
      </c>
      <c r="E12" s="472"/>
      <c r="F12" s="915" t="s">
        <v>115</v>
      </c>
      <c r="G12" s="909" t="s">
        <v>116</v>
      </c>
      <c r="H12" s="909" t="s">
        <v>117</v>
      </c>
      <c r="I12" s="909" t="s">
        <v>118</v>
      </c>
      <c r="J12" s="899" t="s">
        <v>119</v>
      </c>
      <c r="K12" s="901" t="s">
        <v>6</v>
      </c>
      <c r="N12" s="471"/>
    </row>
    <row r="13" spans="1:14" x14ac:dyDescent="0.35">
      <c r="B13" s="913"/>
      <c r="C13" s="914"/>
      <c r="D13" s="450" t="s">
        <v>336</v>
      </c>
      <c r="E13" s="451"/>
      <c r="F13" s="916"/>
      <c r="G13" s="910"/>
      <c r="H13" s="910"/>
      <c r="I13" s="910"/>
      <c r="J13" s="900"/>
      <c r="K13" s="902"/>
      <c r="N13" s="471"/>
    </row>
    <row r="14" spans="1:14" ht="24.5" x14ac:dyDescent="0.35">
      <c r="B14" s="903" t="s">
        <v>337</v>
      </c>
      <c r="C14" s="904"/>
      <c r="D14" s="473"/>
      <c r="E14" s="453" t="s">
        <v>338</v>
      </c>
      <c r="F14" s="590">
        <v>0</v>
      </c>
      <c r="G14" s="591">
        <v>0</v>
      </c>
      <c r="H14" s="591">
        <v>0</v>
      </c>
      <c r="I14" s="591">
        <v>0</v>
      </c>
      <c r="J14" s="592">
        <v>0</v>
      </c>
      <c r="K14" s="454">
        <f>SUM(F14:J14)</f>
        <v>0</v>
      </c>
    </row>
    <row r="15" spans="1:14" ht="18.75" customHeight="1" x14ac:dyDescent="0.35">
      <c r="B15" s="455" t="s">
        <v>339</v>
      </c>
      <c r="C15" s="585">
        <v>0</v>
      </c>
      <c r="D15" s="456" t="s">
        <v>339</v>
      </c>
      <c r="E15" s="588" t="s">
        <v>340</v>
      </c>
      <c r="F15" s="457">
        <f>$C15*F$14</f>
        <v>0</v>
      </c>
      <c r="G15" s="458">
        <f>ROUND(IF($E15="y",(($C15*G$14)*(1+$C$3)),($C15*G$14)),0)</f>
        <v>0</v>
      </c>
      <c r="H15" s="458">
        <f>ROUND(IF($E15="y",(($C15*H$14)*(1+$C$3)*(1+$C$3)),($C15*H$14)),0)</f>
        <v>0</v>
      </c>
      <c r="I15" s="458">
        <f>ROUND(IF($E15="y",(($C15*I$14)*(1+$C$3)*(1+$C$3)*(1+$C$3)),($C15*I$14)),0)</f>
        <v>0</v>
      </c>
      <c r="J15" s="459">
        <f>ROUND(IF($E15="y",(($C15*J$14)*(1+$C$3)*(1+$C$3)*(1+$C$3)*(1+$C$3)),($C15*J$14)),0)</f>
        <v>0</v>
      </c>
      <c r="K15" s="460">
        <f>SUM(F15:J15)</f>
        <v>0</v>
      </c>
    </row>
    <row r="16" spans="1:14" ht="19.5" customHeight="1" x14ac:dyDescent="0.35">
      <c r="B16" s="461" t="s">
        <v>341</v>
      </c>
      <c r="C16" s="586">
        <v>0</v>
      </c>
      <c r="D16" s="461" t="s">
        <v>341</v>
      </c>
      <c r="E16" s="580" t="s">
        <v>340</v>
      </c>
      <c r="F16" s="457">
        <f>$C16*F$14</f>
        <v>0</v>
      </c>
      <c r="G16" s="458">
        <f>ROUND(IF($E16="y",(($C16*G$14)*(1+$C$3)),($C16*G$14)),0)</f>
        <v>0</v>
      </c>
      <c r="H16" s="458">
        <f>ROUND(IF($E16="y",(($C16*H$14)*(1+$C$3)*(1+$C$3)),($C16*H$14)),0)</f>
        <v>0</v>
      </c>
      <c r="I16" s="458">
        <f>ROUND(IF($E16="y",(($C16*I$14)*(1+$C$3)*(1+$C$3)*(1+$C$3)),($C16*I$14)),0)</f>
        <v>0</v>
      </c>
      <c r="J16" s="459">
        <f>ROUND(IF($E16="y",(($C16*J$14)*(1+$C$3)*(1+$C$3)*(1+$C$3)*(1+$C$3)),($C16*J$14)),0)</f>
        <v>0</v>
      </c>
      <c r="K16" s="465">
        <f>SUM(F16:J16)</f>
        <v>0</v>
      </c>
    </row>
    <row r="17" spans="2:11" ht="18.75" customHeight="1" x14ac:dyDescent="0.35">
      <c r="B17" s="461" t="s">
        <v>342</v>
      </c>
      <c r="C17" s="586">
        <v>0</v>
      </c>
      <c r="D17" s="461" t="s">
        <v>342</v>
      </c>
      <c r="E17" s="580" t="s">
        <v>340</v>
      </c>
      <c r="F17" s="457">
        <f>$C17*F$14</f>
        <v>0</v>
      </c>
      <c r="G17" s="458">
        <f>ROUND(IF($E17="y",(($C17*G$14)*(1+$C$3)),($C17*G$14)),0)</f>
        <v>0</v>
      </c>
      <c r="H17" s="458">
        <f>ROUND(IF($E17="y",(($C17*H$14)*(1+$C$3)*(1+$C$3)),($C17*H$14)),0)</f>
        <v>0</v>
      </c>
      <c r="I17" s="458">
        <f>ROUND(IF($E17="y",(($C17*I$14)*(1+$C$3)*(1+$C$3)*(1+$C$3)),($C17*I$14)),0)</f>
        <v>0</v>
      </c>
      <c r="J17" s="459">
        <f>ROUND(IF($E17="y",(($C17*J$14)*(1+$C$3)*(1+$C$3)*(1+$C$3)*(1+$C$3)),($C17*J$14)),0)</f>
        <v>0</v>
      </c>
      <c r="K17" s="465">
        <f>SUM(F17:J17)</f>
        <v>0</v>
      </c>
    </row>
    <row r="18" spans="2:11" ht="18.75" customHeight="1" x14ac:dyDescent="0.35">
      <c r="B18" s="456" t="s">
        <v>342</v>
      </c>
      <c r="C18" s="587">
        <v>0</v>
      </c>
      <c r="D18" s="466" t="s">
        <v>342</v>
      </c>
      <c r="E18" s="589" t="s">
        <v>340</v>
      </c>
      <c r="F18" s="457">
        <f>$C18*F$14</f>
        <v>0</v>
      </c>
      <c r="G18" s="458">
        <f>ROUND(IF($E18="y",(($C18*G$14)*(1+$C$3)),($C18*G$14)),0)</f>
        <v>0</v>
      </c>
      <c r="H18" s="458">
        <f>ROUND(IF($E18="y",(($C18*H$14)*(1+$C$3)*(1+$C$3)),($C18*H$14)),0)</f>
        <v>0</v>
      </c>
      <c r="I18" s="458">
        <f>ROUND(IF($E18="y",(($C18*I$14)*(1+$C$3)*(1+$C$3)*(1+$C$3)),($C18*I$14)),0)</f>
        <v>0</v>
      </c>
      <c r="J18" s="459">
        <f>ROUND(IF($E18="y",(($C18*J$14)*(1+$C$3)*(1+$C$3)*(1+$C$3)*(1+$C$3)),($C18*J$14)),0)</f>
        <v>0</v>
      </c>
      <c r="K18" s="470">
        <f>SUM(F18:J18)</f>
        <v>0</v>
      </c>
    </row>
    <row r="20" spans="2:11" x14ac:dyDescent="0.35">
      <c r="B20" s="911" t="s">
        <v>344</v>
      </c>
      <c r="C20" s="912"/>
      <c r="D20" s="449" t="s">
        <v>335</v>
      </c>
      <c r="E20" s="472"/>
      <c r="F20" s="915" t="s">
        <v>115</v>
      </c>
      <c r="G20" s="909" t="s">
        <v>116</v>
      </c>
      <c r="H20" s="909" t="s">
        <v>117</v>
      </c>
      <c r="I20" s="909" t="s">
        <v>118</v>
      </c>
      <c r="J20" s="899" t="s">
        <v>119</v>
      </c>
      <c r="K20" s="901" t="s">
        <v>6</v>
      </c>
    </row>
    <row r="21" spans="2:11" x14ac:dyDescent="0.35">
      <c r="B21" s="913"/>
      <c r="C21" s="914"/>
      <c r="D21" s="450" t="s">
        <v>336</v>
      </c>
      <c r="E21" s="451"/>
      <c r="F21" s="916"/>
      <c r="G21" s="910"/>
      <c r="H21" s="910"/>
      <c r="I21" s="910"/>
      <c r="J21" s="900"/>
      <c r="K21" s="902"/>
    </row>
    <row r="22" spans="2:11" ht="24.5" x14ac:dyDescent="0.35">
      <c r="B22" s="903" t="s">
        <v>337</v>
      </c>
      <c r="C22" s="904"/>
      <c r="D22" s="473"/>
      <c r="E22" s="453" t="s">
        <v>338</v>
      </c>
      <c r="F22" s="590">
        <v>0</v>
      </c>
      <c r="G22" s="591">
        <v>0</v>
      </c>
      <c r="H22" s="591">
        <v>0</v>
      </c>
      <c r="I22" s="591">
        <v>0</v>
      </c>
      <c r="J22" s="592">
        <v>0</v>
      </c>
      <c r="K22" s="454">
        <f>SUM(F22:J22)</f>
        <v>0</v>
      </c>
    </row>
    <row r="23" spans="2:11" ht="18.75" customHeight="1" x14ac:dyDescent="0.35">
      <c r="B23" s="455" t="s">
        <v>339</v>
      </c>
      <c r="C23" s="585">
        <v>0</v>
      </c>
      <c r="D23" s="456" t="s">
        <v>339</v>
      </c>
      <c r="E23" s="588" t="s">
        <v>340</v>
      </c>
      <c r="F23" s="457">
        <f>$C23*F$22</f>
        <v>0</v>
      </c>
      <c r="G23" s="458">
        <f>ROUND(IF($E23="y",(($C23*G$22)*(1+$C$3)),($C23*G$22)),0)</f>
        <v>0</v>
      </c>
      <c r="H23" s="458">
        <f>ROUND(IF($E23="y",(($C23*H$22)*(1+$C$3)*(1+$C$3)),($C23*H$22)),0)</f>
        <v>0</v>
      </c>
      <c r="I23" s="458">
        <f>ROUND(IF($E23="y",(($C23*I$22)*(1+$C$3)*(1+$C$3)*(1+$C$3)),($C23*I$22)),0)</f>
        <v>0</v>
      </c>
      <c r="J23" s="459">
        <f>ROUND(IF($E23="y",(($C23*J$22)*(1+$C$3)*(1+$C$3)*(1+$C$3)*(1+$C$3)),($C23*J$22)),0)</f>
        <v>0</v>
      </c>
      <c r="K23" s="460">
        <f>SUM(F23:J23)</f>
        <v>0</v>
      </c>
    </row>
    <row r="24" spans="2:11" ht="18.75" customHeight="1" x14ac:dyDescent="0.35">
      <c r="B24" s="461" t="s">
        <v>341</v>
      </c>
      <c r="C24" s="586">
        <v>0</v>
      </c>
      <c r="D24" s="461" t="s">
        <v>341</v>
      </c>
      <c r="E24" s="580" t="s">
        <v>340</v>
      </c>
      <c r="F24" s="457">
        <f>$C24*F$22</f>
        <v>0</v>
      </c>
      <c r="G24" s="458">
        <f>ROUND(IF($E24="y",(($C24*G$22)*(1+$C$3)),($C24*G$22)),0)</f>
        <v>0</v>
      </c>
      <c r="H24" s="458">
        <f>ROUND(IF($E24="y",(($C24*H$22)*(1+$C$3)*(1+$C$3)),($C24*H$22)),0)</f>
        <v>0</v>
      </c>
      <c r="I24" s="458">
        <f>ROUND(IF($E24="y",(($C24*I$22)*(1+$C$3)*(1+$C$3)*(1+$C$3)),($C24*I$22)),0)</f>
        <v>0</v>
      </c>
      <c r="J24" s="459">
        <f>ROUND(IF($E24="y",(($C24*J$22)*(1+$C$3)*(1+$C$3)*(1+$C$3)*(1+$C$3)),($C24*J$22)),0)</f>
        <v>0</v>
      </c>
      <c r="K24" s="465">
        <f>SUM(F24:J24)</f>
        <v>0</v>
      </c>
    </row>
    <row r="25" spans="2:11" ht="18" customHeight="1" x14ac:dyDescent="0.35">
      <c r="B25" s="461" t="s">
        <v>342</v>
      </c>
      <c r="C25" s="586">
        <v>0</v>
      </c>
      <c r="D25" s="461" t="s">
        <v>342</v>
      </c>
      <c r="E25" s="580" t="s">
        <v>340</v>
      </c>
      <c r="F25" s="457">
        <f>$C25*F$22</f>
        <v>0</v>
      </c>
      <c r="G25" s="458">
        <f>ROUND(IF($E25="y",(($C25*G$22)*(1+$C$3)),($C25*G$22)),0)</f>
        <v>0</v>
      </c>
      <c r="H25" s="458">
        <f>ROUND(IF($E25="y",(($C25*H$22)*(1+$C$3)*(1+$C$3)),($C25*H$22)),0)</f>
        <v>0</v>
      </c>
      <c r="I25" s="458">
        <f>ROUND(IF($E25="y",(($C25*I$22)*(1+$C$3)*(1+$C$3)*(1+$C$3)),($C25*I$22)),0)</f>
        <v>0</v>
      </c>
      <c r="J25" s="459">
        <f>ROUND(IF($E25="y",(($C25*J$22)*(1+$C$3)*(1+$C$3)*(1+$C$3)*(1+$C$3)),($C25*J$22)),0)</f>
        <v>0</v>
      </c>
      <c r="K25" s="465">
        <f>SUM(F25:J25)</f>
        <v>0</v>
      </c>
    </row>
    <row r="26" spans="2:11" ht="18.75" customHeight="1" x14ac:dyDescent="0.35">
      <c r="B26" s="456" t="s">
        <v>342</v>
      </c>
      <c r="C26" s="587">
        <v>0</v>
      </c>
      <c r="D26" s="466" t="s">
        <v>342</v>
      </c>
      <c r="E26" s="589" t="s">
        <v>340</v>
      </c>
      <c r="F26" s="457">
        <f>$C26*F$22</f>
        <v>0</v>
      </c>
      <c r="G26" s="458">
        <f>ROUND(IF($E26="y",(($C26*G$22)*(1+$C$3)),($C26*G$22)),0)</f>
        <v>0</v>
      </c>
      <c r="H26" s="458">
        <f>ROUND(IF($E26="y",(($C26*H$22)*(1+$C$3)*(1+$C$3)),($C26*H$22)),0)</f>
        <v>0</v>
      </c>
      <c r="I26" s="458">
        <f>ROUND(IF($E26="y",(($C26*I$22)*(1+$C$3)*(1+$C$3)*(1+$C$3)),($C26*I$22)),0)</f>
        <v>0</v>
      </c>
      <c r="J26" s="459">
        <f>ROUND(IF($E26="y",(($C26*J$22)*(1+$C$3)*(1+$C$3)*(1+$C$3)*(1+$C$3)),($C26*J$22)),0)</f>
        <v>0</v>
      </c>
      <c r="K26" s="470">
        <f>SUM(F26:J26)</f>
        <v>0</v>
      </c>
    </row>
    <row r="28" spans="2:11" x14ac:dyDescent="0.35">
      <c r="B28" s="911" t="s">
        <v>345</v>
      </c>
      <c r="C28" s="912"/>
      <c r="D28" s="449" t="s">
        <v>335</v>
      </c>
      <c r="E28" s="472"/>
      <c r="F28" s="915" t="s">
        <v>115</v>
      </c>
      <c r="G28" s="909" t="s">
        <v>116</v>
      </c>
      <c r="H28" s="909" t="s">
        <v>117</v>
      </c>
      <c r="I28" s="909" t="s">
        <v>118</v>
      </c>
      <c r="J28" s="899" t="s">
        <v>119</v>
      </c>
      <c r="K28" s="901" t="s">
        <v>6</v>
      </c>
    </row>
    <row r="29" spans="2:11" x14ac:dyDescent="0.35">
      <c r="B29" s="913"/>
      <c r="C29" s="914"/>
      <c r="D29" s="450" t="s">
        <v>336</v>
      </c>
      <c r="E29" s="451"/>
      <c r="F29" s="916"/>
      <c r="G29" s="910"/>
      <c r="H29" s="910"/>
      <c r="I29" s="910"/>
      <c r="J29" s="900"/>
      <c r="K29" s="902"/>
    </row>
    <row r="30" spans="2:11" ht="24.5" x14ac:dyDescent="0.35">
      <c r="B30" s="903" t="s">
        <v>337</v>
      </c>
      <c r="C30" s="904"/>
      <c r="D30" s="473"/>
      <c r="E30" s="453" t="s">
        <v>338</v>
      </c>
      <c r="F30" s="590">
        <v>0</v>
      </c>
      <c r="G30" s="591">
        <v>0</v>
      </c>
      <c r="H30" s="591">
        <v>0</v>
      </c>
      <c r="I30" s="591">
        <v>0</v>
      </c>
      <c r="J30" s="592">
        <v>0</v>
      </c>
      <c r="K30" s="454">
        <f>SUM(F30:J30)</f>
        <v>0</v>
      </c>
    </row>
    <row r="31" spans="2:11" ht="18.75" customHeight="1" x14ac:dyDescent="0.35">
      <c r="B31" s="455" t="s">
        <v>339</v>
      </c>
      <c r="C31" s="585">
        <v>0</v>
      </c>
      <c r="D31" s="456" t="s">
        <v>339</v>
      </c>
      <c r="E31" s="588" t="s">
        <v>340</v>
      </c>
      <c r="F31" s="457">
        <f>$C31*F$30</f>
        <v>0</v>
      </c>
      <c r="G31" s="458">
        <f>ROUND(IF($E31="y",(($C31*G$30)*(1+$C$3)),($C31*G$30)),0)</f>
        <v>0</v>
      </c>
      <c r="H31" s="458">
        <f>ROUND(IF($E31="y",(($C31*H$30)*(1+$C$3)*(1+$C$3)),($C31*H$30)),0)</f>
        <v>0</v>
      </c>
      <c r="I31" s="458">
        <f>ROUND(IF($E31="y",(($C31*I$30)*(1+$C$3)*(1+$C$3)*(1+$C$3)),($C31*I$30)),0)</f>
        <v>0</v>
      </c>
      <c r="J31" s="459">
        <f>ROUND(IF($E31="y",(($C31*J$30)*(1+$C$3)*(1+$C$3)*(1+$C$3)*(1+$C$3)),($C31*J$30)),0)</f>
        <v>0</v>
      </c>
      <c r="K31" s="460">
        <f>SUM(F31:J31)</f>
        <v>0</v>
      </c>
    </row>
    <row r="32" spans="2:11" ht="18.75" customHeight="1" x14ac:dyDescent="0.35">
      <c r="B32" s="461" t="s">
        <v>341</v>
      </c>
      <c r="C32" s="586">
        <v>0</v>
      </c>
      <c r="D32" s="461" t="s">
        <v>341</v>
      </c>
      <c r="E32" s="580" t="s">
        <v>340</v>
      </c>
      <c r="F32" s="457">
        <f>$C32*F$30</f>
        <v>0</v>
      </c>
      <c r="G32" s="458">
        <f>ROUND(IF($E32="y",(($C32*G$30)*(1+$C$3)),($C32*G$30)),0)</f>
        <v>0</v>
      </c>
      <c r="H32" s="458">
        <f>ROUND(IF($E32="y",(($C32*H$30)*(1+$C$3)*(1+$C$3)),($C32*H$30)),0)</f>
        <v>0</v>
      </c>
      <c r="I32" s="458">
        <f>ROUND(IF($E32="y",(($C32*I$30)*(1+$C$3)*(1+$C$3)*(1+$C$3)),($C32*I$30)),0)</f>
        <v>0</v>
      </c>
      <c r="J32" s="459">
        <f>ROUND(IF($E32="y",(($C32*J$30)*(1+$C$3)*(1+$C$3)*(1+$C$3)*(1+$C$3)),($C32*J$30)),0)</f>
        <v>0</v>
      </c>
      <c r="K32" s="465">
        <f>SUM(F32:J32)</f>
        <v>0</v>
      </c>
    </row>
    <row r="33" spans="2:13" ht="18.75" customHeight="1" x14ac:dyDescent="0.35">
      <c r="B33" s="461" t="s">
        <v>342</v>
      </c>
      <c r="C33" s="586">
        <v>0</v>
      </c>
      <c r="D33" s="461" t="s">
        <v>342</v>
      </c>
      <c r="E33" s="580" t="s">
        <v>340</v>
      </c>
      <c r="F33" s="457">
        <f>$C33*F$30</f>
        <v>0</v>
      </c>
      <c r="G33" s="458">
        <f>ROUND(IF($E33="y",(($C33*G$30)*(1+$C$3)),($C33*G$30)),0)</f>
        <v>0</v>
      </c>
      <c r="H33" s="458">
        <f>ROUND(IF($E33="y",(($C33*H$30)*(1+$C$3)*(1+$C$3)),($C33*H$30)),0)</f>
        <v>0</v>
      </c>
      <c r="I33" s="458">
        <f>ROUND(IF($E33="y",(($C33*I$30)*(1+$C$3)*(1+$C$3)*(1+$C$3)),($C33*I$30)),0)</f>
        <v>0</v>
      </c>
      <c r="J33" s="459">
        <f>ROUND(IF($E33="y",(($C33*J$30)*(1+$C$3)*(1+$C$3)*(1+$C$3)*(1+$C$3)),($C33*J$30)),0)</f>
        <v>0</v>
      </c>
      <c r="K33" s="465">
        <f>SUM(F33:J33)</f>
        <v>0</v>
      </c>
    </row>
    <row r="34" spans="2:13" ht="18.75" customHeight="1" x14ac:dyDescent="0.35">
      <c r="B34" s="456" t="s">
        <v>342</v>
      </c>
      <c r="C34" s="587">
        <v>0</v>
      </c>
      <c r="D34" s="466" t="s">
        <v>342</v>
      </c>
      <c r="E34" s="589" t="s">
        <v>340</v>
      </c>
      <c r="F34" s="457">
        <f>$C34*F$30</f>
        <v>0</v>
      </c>
      <c r="G34" s="458">
        <f>ROUND(IF($E34="y",(($C34*G$30)*(1+$C$3)),($C34*G$30)),0)</f>
        <v>0</v>
      </c>
      <c r="H34" s="458">
        <f>ROUND(IF($E34="y",(($C34*H$30)*(1+$C$3)*(1+$C$3)),($C34*H$30)),0)</f>
        <v>0</v>
      </c>
      <c r="I34" s="458">
        <f>ROUND(IF($E34="y",(($C34*I$30)*(1+$C$3)*(1+$C$3)*(1+$C$3)),($C34*I$30)),0)</f>
        <v>0</v>
      </c>
      <c r="J34" s="459">
        <f>ROUND(IF($E34="y",(($C34*J$30)*(1+$C$3)*(1+$C$3)*(1+$C$3)*(1+$C$3)),($C34*J$30)),0)</f>
        <v>0</v>
      </c>
      <c r="K34" s="470">
        <f>SUM(F34:J34)</f>
        <v>0</v>
      </c>
    </row>
    <row r="36" spans="2:13" x14ac:dyDescent="0.35">
      <c r="B36" s="911" t="s">
        <v>346</v>
      </c>
      <c r="C36" s="912"/>
      <c r="D36" s="449" t="s">
        <v>335</v>
      </c>
      <c r="E36" s="472"/>
      <c r="F36" s="915" t="s">
        <v>115</v>
      </c>
      <c r="G36" s="909" t="s">
        <v>116</v>
      </c>
      <c r="H36" s="909" t="s">
        <v>117</v>
      </c>
      <c r="I36" s="909" t="s">
        <v>118</v>
      </c>
      <c r="J36" s="899" t="s">
        <v>119</v>
      </c>
      <c r="K36" s="901" t="s">
        <v>6</v>
      </c>
    </row>
    <row r="37" spans="2:13" x14ac:dyDescent="0.35">
      <c r="B37" s="913"/>
      <c r="C37" s="914"/>
      <c r="D37" s="450" t="s">
        <v>336</v>
      </c>
      <c r="E37" s="451"/>
      <c r="F37" s="916"/>
      <c r="G37" s="910"/>
      <c r="H37" s="910"/>
      <c r="I37" s="910"/>
      <c r="J37" s="900"/>
      <c r="K37" s="902"/>
    </row>
    <row r="38" spans="2:13" ht="24.5" x14ac:dyDescent="0.35">
      <c r="B38" s="903" t="s">
        <v>337</v>
      </c>
      <c r="C38" s="904"/>
      <c r="D38" s="473"/>
      <c r="E38" s="453" t="s">
        <v>338</v>
      </c>
      <c r="F38" s="590">
        <v>0</v>
      </c>
      <c r="G38" s="591">
        <v>0</v>
      </c>
      <c r="H38" s="591">
        <v>0</v>
      </c>
      <c r="I38" s="591">
        <v>0</v>
      </c>
      <c r="J38" s="592">
        <v>0</v>
      </c>
      <c r="K38" s="454">
        <f>SUM(F38:J38)</f>
        <v>0</v>
      </c>
    </row>
    <row r="39" spans="2:13" ht="18.75" customHeight="1" x14ac:dyDescent="0.35">
      <c r="B39" s="455" t="s">
        <v>339</v>
      </c>
      <c r="C39" s="585">
        <v>0</v>
      </c>
      <c r="D39" s="456" t="s">
        <v>339</v>
      </c>
      <c r="E39" s="588" t="s">
        <v>340</v>
      </c>
      <c r="F39" s="457">
        <f>$C39*F$38</f>
        <v>0</v>
      </c>
      <c r="G39" s="458">
        <f>ROUND(IF($E39="y",(($C39*G$38)*(1+$C$3)),($C39*G$38)),0)</f>
        <v>0</v>
      </c>
      <c r="H39" s="458">
        <f>ROUND(IF($E39="y",(($C39*H$38)*(1+$C$3)*(1+$C$3)),($C39*H$38)),0)</f>
        <v>0</v>
      </c>
      <c r="I39" s="458">
        <f>ROUND(IF($E39="y",(($C39*I$38)*(1+$C$3)*(1+$C$3)*(1+$C$3)),($C39*I$38)),0)</f>
        <v>0</v>
      </c>
      <c r="J39" s="459">
        <f>ROUND(IF($E39="y",(($C39*J$38)*(1+$C$3)*(1+$C$3)*(1+$C$3)*(1+$C$3)),($C39*J$38)),0)</f>
        <v>0</v>
      </c>
      <c r="K39" s="460">
        <f>SUM(F39:J39)</f>
        <v>0</v>
      </c>
    </row>
    <row r="40" spans="2:13" ht="18.75" customHeight="1" x14ac:dyDescent="0.35">
      <c r="B40" s="461" t="s">
        <v>341</v>
      </c>
      <c r="C40" s="586">
        <v>0</v>
      </c>
      <c r="D40" s="461" t="s">
        <v>341</v>
      </c>
      <c r="E40" s="580" t="s">
        <v>340</v>
      </c>
      <c r="F40" s="457">
        <f>$C40*F$38</f>
        <v>0</v>
      </c>
      <c r="G40" s="458">
        <f>ROUND(IF($E40="y",(($C40*G$38)*(1+$C$3)),($C40*G$38)),0)</f>
        <v>0</v>
      </c>
      <c r="H40" s="458">
        <f>ROUND(IF($E40="y",(($C40*H$38)*(1+$C$3)*(1+$C$3)),($C40*H$38)),0)</f>
        <v>0</v>
      </c>
      <c r="I40" s="458">
        <f>ROUND(IF($E40="y",(($C40*I$38)*(1+$C$3)*(1+$C$3)*(1+$C$3)),($C40*I$38)),0)</f>
        <v>0</v>
      </c>
      <c r="J40" s="459">
        <f>ROUND(IF($E40="y",(($C40*J$38)*(1+$C$3)*(1+$C$3)*(1+$C$3)*(1+$C$3)),($C40*J$38)),0)</f>
        <v>0</v>
      </c>
      <c r="K40" s="465">
        <f>SUM(F40:J40)</f>
        <v>0</v>
      </c>
    </row>
    <row r="41" spans="2:13" ht="18.75" customHeight="1" x14ac:dyDescent="0.35">
      <c r="B41" s="461" t="s">
        <v>342</v>
      </c>
      <c r="C41" s="586">
        <v>0</v>
      </c>
      <c r="D41" s="461" t="s">
        <v>342</v>
      </c>
      <c r="E41" s="580" t="s">
        <v>340</v>
      </c>
      <c r="F41" s="457">
        <f>$C41*F$38</f>
        <v>0</v>
      </c>
      <c r="G41" s="458">
        <f>ROUND(IF($E41="y",(($C41*G$38)*(1+$C$3)),($C41*G$38)),0)</f>
        <v>0</v>
      </c>
      <c r="H41" s="458">
        <f>ROUND(IF($E41="y",(($C41*H$38)*(1+$C$3)*(1+$C$3)),($C41*H$38)),0)</f>
        <v>0</v>
      </c>
      <c r="I41" s="458">
        <f>ROUND(IF($E41="y",(($C41*I$38)*(1+$C$3)*(1+$C$3)*(1+$C$3)),($C41*I$38)),0)</f>
        <v>0</v>
      </c>
      <c r="J41" s="459">
        <f>ROUND(IF($E41="y",(($C41*J$38)*(1+$C$3)*(1+$C$3)*(1+$C$3)*(1+$C$3)),($C41*J$38)),0)</f>
        <v>0</v>
      </c>
      <c r="K41" s="465">
        <f>SUM(F41:J41)</f>
        <v>0</v>
      </c>
    </row>
    <row r="42" spans="2:13" ht="18.75" customHeight="1" x14ac:dyDescent="0.35">
      <c r="B42" s="456" t="s">
        <v>342</v>
      </c>
      <c r="C42" s="587">
        <v>0</v>
      </c>
      <c r="D42" s="466" t="s">
        <v>342</v>
      </c>
      <c r="E42" s="589" t="s">
        <v>340</v>
      </c>
      <c r="F42" s="457">
        <f>$C42*F$38</f>
        <v>0</v>
      </c>
      <c r="G42" s="458">
        <f>ROUND(IF($E42="y",(($C42*G$38)*(1+$C$3)),($C42*G$38)),0)</f>
        <v>0</v>
      </c>
      <c r="H42" s="458">
        <f>ROUND(IF($E42="y",(($C42*H$38)*(1+$C$3)*(1+$C$3)),($C42*H$38)),0)</f>
        <v>0</v>
      </c>
      <c r="I42" s="458">
        <f>ROUND(IF($E42="y",(($C42*I$38)*(1+$C$3)*(1+$C$3)*(1+$C$3)),($C42*I$38)),0)</f>
        <v>0</v>
      </c>
      <c r="J42" s="459">
        <f>ROUND(IF($E42="y",(($C42*J$38)*(1+$C$3)*(1+$C$3)*(1+$C$3)*(1+$C$3)),($C42*J$38)),0)</f>
        <v>0</v>
      </c>
      <c r="K42" s="470">
        <f>SUM(F42:J42)</f>
        <v>0</v>
      </c>
    </row>
    <row r="43" spans="2:13" ht="15" thickBot="1" x14ac:dyDescent="0.4"/>
    <row r="44" spans="2:13" ht="22.5" customHeight="1" thickBot="1" x14ac:dyDescent="0.4">
      <c r="F44" s="905" t="s">
        <v>347</v>
      </c>
      <c r="G44" s="906"/>
      <c r="H44" s="906"/>
      <c r="I44" s="906"/>
      <c r="J44" s="906"/>
      <c r="K44" s="907"/>
      <c r="M44" s="474" t="s">
        <v>348</v>
      </c>
    </row>
    <row r="45" spans="2:13" ht="20.25" customHeight="1" x14ac:dyDescent="0.35">
      <c r="F45" s="475" t="s">
        <v>115</v>
      </c>
      <c r="G45" s="476" t="s">
        <v>116</v>
      </c>
      <c r="H45" s="476" t="s">
        <v>117</v>
      </c>
      <c r="I45" s="476" t="s">
        <v>118</v>
      </c>
      <c r="J45" s="477" t="s">
        <v>119</v>
      </c>
      <c r="K45" s="478" t="s">
        <v>6</v>
      </c>
      <c r="M45" s="479" t="s">
        <v>349</v>
      </c>
    </row>
    <row r="46" spans="2:13" ht="20.25" customHeight="1" x14ac:dyDescent="0.35">
      <c r="D46" s="908" t="s">
        <v>338</v>
      </c>
      <c r="E46" s="908"/>
      <c r="F46" s="480">
        <f t="shared" ref="F46:J50" si="0">F6+F14+F22+F30+F38</f>
        <v>0</v>
      </c>
      <c r="G46" s="481">
        <f t="shared" si="0"/>
        <v>0</v>
      </c>
      <c r="H46" s="481">
        <f t="shared" si="0"/>
        <v>0</v>
      </c>
      <c r="I46" s="481">
        <f t="shared" si="0"/>
        <v>0</v>
      </c>
      <c r="J46" s="481">
        <f t="shared" si="0"/>
        <v>0</v>
      </c>
      <c r="K46" s="482">
        <f>SUM(F46:J46)</f>
        <v>0</v>
      </c>
      <c r="M46" t="b">
        <f>IF(K46=SUM(K14+K22+K30+K38+K6),TRUE)</f>
        <v>1</v>
      </c>
    </row>
    <row r="47" spans="2:13" ht="20.25" customHeight="1" x14ac:dyDescent="0.35">
      <c r="D47" s="897" t="s">
        <v>339</v>
      </c>
      <c r="E47" s="897"/>
      <c r="F47" s="483">
        <f t="shared" si="0"/>
        <v>0</v>
      </c>
      <c r="G47" s="484">
        <f t="shared" si="0"/>
        <v>0</v>
      </c>
      <c r="H47" s="484">
        <f t="shared" si="0"/>
        <v>0</v>
      </c>
      <c r="I47" s="484">
        <f t="shared" si="0"/>
        <v>0</v>
      </c>
      <c r="J47" s="484">
        <f t="shared" si="0"/>
        <v>0</v>
      </c>
      <c r="K47" s="485">
        <f>SUM(F47:J47)</f>
        <v>0</v>
      </c>
      <c r="M47" t="b">
        <f>IF(K47=SUM(K15+K23+K31+K39+K7),TRUE)</f>
        <v>1</v>
      </c>
    </row>
    <row r="48" spans="2:13" ht="20.25" customHeight="1" x14ac:dyDescent="0.35">
      <c r="D48" s="897" t="s">
        <v>341</v>
      </c>
      <c r="E48" s="897"/>
      <c r="F48" s="483">
        <f t="shared" si="0"/>
        <v>0</v>
      </c>
      <c r="G48" s="484">
        <f t="shared" si="0"/>
        <v>0</v>
      </c>
      <c r="H48" s="484">
        <f t="shared" si="0"/>
        <v>0</v>
      </c>
      <c r="I48" s="484">
        <f t="shared" si="0"/>
        <v>0</v>
      </c>
      <c r="J48" s="484">
        <f t="shared" si="0"/>
        <v>0</v>
      </c>
      <c r="K48" s="485">
        <f>SUM(F48:J48)</f>
        <v>0</v>
      </c>
      <c r="M48" t="b">
        <f>IF(K48=SUM(K16+K24+K32+K40+K8),TRUE)</f>
        <v>1</v>
      </c>
    </row>
    <row r="49" spans="4:13" ht="20.25" customHeight="1" x14ac:dyDescent="0.35">
      <c r="D49" s="897" t="s">
        <v>342</v>
      </c>
      <c r="E49" s="897"/>
      <c r="F49" s="483">
        <f t="shared" si="0"/>
        <v>0</v>
      </c>
      <c r="G49" s="484">
        <f t="shared" si="0"/>
        <v>0</v>
      </c>
      <c r="H49" s="484">
        <f t="shared" si="0"/>
        <v>0</v>
      </c>
      <c r="I49" s="484">
        <f t="shared" si="0"/>
        <v>0</v>
      </c>
      <c r="J49" s="484">
        <f t="shared" si="0"/>
        <v>0</v>
      </c>
      <c r="K49" s="485">
        <f>SUM(F49:J49)</f>
        <v>0</v>
      </c>
      <c r="M49" t="b">
        <f>IF(K49=SUM(K17+K25+K33+K41+K9),TRUE)</f>
        <v>1</v>
      </c>
    </row>
    <row r="50" spans="4:13" ht="21" customHeight="1" x14ac:dyDescent="0.35">
      <c r="D50" s="897" t="s">
        <v>342</v>
      </c>
      <c r="E50" s="897"/>
      <c r="F50" s="483">
        <f t="shared" si="0"/>
        <v>0</v>
      </c>
      <c r="G50" s="484">
        <f t="shared" si="0"/>
        <v>0</v>
      </c>
      <c r="H50" s="484">
        <f t="shared" si="0"/>
        <v>0</v>
      </c>
      <c r="I50" s="484">
        <f t="shared" si="0"/>
        <v>0</v>
      </c>
      <c r="J50" s="484">
        <f t="shared" si="0"/>
        <v>0</v>
      </c>
      <c r="K50" s="485">
        <f>SUM(F50:J50)</f>
        <v>0</v>
      </c>
      <c r="M50" t="b">
        <f>IF(K50=SUM(K18+K26+K34+K42+K10),TRUE)</f>
        <v>1</v>
      </c>
    </row>
    <row r="51" spans="4:13" ht="21" customHeight="1" thickBot="1" x14ac:dyDescent="0.4">
      <c r="D51" s="898" t="s">
        <v>6</v>
      </c>
      <c r="E51" s="898"/>
      <c r="F51" s="486">
        <f t="shared" ref="F51:K51" si="1">SUM(F47:F50)</f>
        <v>0</v>
      </c>
      <c r="G51" s="487">
        <f t="shared" si="1"/>
        <v>0</v>
      </c>
      <c r="H51" s="487">
        <f t="shared" si="1"/>
        <v>0</v>
      </c>
      <c r="I51" s="487">
        <f t="shared" si="1"/>
        <v>0</v>
      </c>
      <c r="J51" s="487">
        <f t="shared" si="1"/>
        <v>0</v>
      </c>
      <c r="K51" s="488">
        <f t="shared" si="1"/>
        <v>0</v>
      </c>
      <c r="M51" t="b">
        <f>IF(K51=SUM(F51:J51),TRUE)</f>
        <v>1</v>
      </c>
    </row>
  </sheetData>
  <sheetProtection algorithmName="SHA-512" hashValue="FqUw8Exw3s3S4BlRYv5bTyKqLSfrTDdcnz7DfLuYOXSLnFpvXFMhY/0/f7P118MZIqTXxcSUQ73Q1kou9n9iFw==" saltValue="DZEvYuUO21/WVhIFUYkQ9Q==" spinCount="100000" sheet="1" objects="1" scenarios="1"/>
  <mergeCells count="48">
    <mergeCell ref="F1:I1"/>
    <mergeCell ref="B4:C5"/>
    <mergeCell ref="F4:F5"/>
    <mergeCell ref="G4:G5"/>
    <mergeCell ref="H4:H5"/>
    <mergeCell ref="I4:I5"/>
    <mergeCell ref="J4:J5"/>
    <mergeCell ref="K4:K5"/>
    <mergeCell ref="B6:C6"/>
    <mergeCell ref="B12:C13"/>
    <mergeCell ref="F12:F13"/>
    <mergeCell ref="G12:G13"/>
    <mergeCell ref="H12:H13"/>
    <mergeCell ref="I12:I13"/>
    <mergeCell ref="J12:J13"/>
    <mergeCell ref="K12:K13"/>
    <mergeCell ref="B14:C14"/>
    <mergeCell ref="B20:C21"/>
    <mergeCell ref="F20:F21"/>
    <mergeCell ref="G20:G21"/>
    <mergeCell ref="H20:H21"/>
    <mergeCell ref="J20:J21"/>
    <mergeCell ref="K20:K21"/>
    <mergeCell ref="B22:C22"/>
    <mergeCell ref="B28:C29"/>
    <mergeCell ref="F28:F29"/>
    <mergeCell ref="G28:G29"/>
    <mergeCell ref="H28:H29"/>
    <mergeCell ref="I28:I29"/>
    <mergeCell ref="J28:J29"/>
    <mergeCell ref="K28:K29"/>
    <mergeCell ref="I20:I21"/>
    <mergeCell ref="B30:C30"/>
    <mergeCell ref="B36:C37"/>
    <mergeCell ref="F36:F37"/>
    <mergeCell ref="G36:G37"/>
    <mergeCell ref="H36:H37"/>
    <mergeCell ref="K36:K37"/>
    <mergeCell ref="B38:C38"/>
    <mergeCell ref="F44:K44"/>
    <mergeCell ref="D46:E46"/>
    <mergeCell ref="D47:E47"/>
    <mergeCell ref="I36:I37"/>
    <mergeCell ref="D48:E48"/>
    <mergeCell ref="D49:E49"/>
    <mergeCell ref="D50:E50"/>
    <mergeCell ref="D51:E51"/>
    <mergeCell ref="J36:J3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F6F8-9280-47DA-B871-8FC271864607}">
  <dimension ref="A1:O17"/>
  <sheetViews>
    <sheetView workbookViewId="0">
      <selection activeCell="A19" sqref="A19"/>
    </sheetView>
  </sheetViews>
  <sheetFormatPr defaultRowHeight="14.5" x14ac:dyDescent="0.35"/>
  <cols>
    <col min="1" max="1" width="23.81640625" customWidth="1"/>
    <col min="2" max="2" width="10.54296875" bestFit="1" customWidth="1"/>
    <col min="5" max="5" width="10.54296875" bestFit="1" customWidth="1"/>
  </cols>
  <sheetData>
    <row r="1" spans="1:15" ht="15.5" x14ac:dyDescent="0.35">
      <c r="A1" s="489" t="s">
        <v>350</v>
      </c>
      <c r="C1" s="895" t="s">
        <v>322</v>
      </c>
      <c r="D1" s="895"/>
      <c r="E1" s="895"/>
    </row>
    <row r="2" spans="1:15" ht="15.5" x14ac:dyDescent="0.35">
      <c r="A2" s="489"/>
      <c r="C2" s="490"/>
      <c r="D2" s="490"/>
      <c r="E2" s="490"/>
    </row>
    <row r="3" spans="1:15" ht="15" thickBot="1" x14ac:dyDescent="0.4"/>
    <row r="4" spans="1:15" ht="21" customHeight="1" x14ac:dyDescent="0.35">
      <c r="A4" s="926" t="s">
        <v>22</v>
      </c>
      <c r="B4" s="919" t="s">
        <v>351</v>
      </c>
      <c r="C4" s="921" t="s">
        <v>352</v>
      </c>
      <c r="D4" s="919" t="s">
        <v>115</v>
      </c>
      <c r="E4" s="919"/>
      <c r="F4" s="920" t="s">
        <v>116</v>
      </c>
      <c r="G4" s="921"/>
      <c r="H4" s="919" t="s">
        <v>117</v>
      </c>
      <c r="I4" s="919"/>
      <c r="J4" s="920" t="s">
        <v>118</v>
      </c>
      <c r="K4" s="921"/>
      <c r="L4" s="919" t="s">
        <v>119</v>
      </c>
      <c r="M4" s="921"/>
      <c r="N4" s="917" t="s">
        <v>6</v>
      </c>
      <c r="O4" s="918"/>
    </row>
    <row r="5" spans="1:15" x14ac:dyDescent="0.35">
      <c r="A5" s="926"/>
      <c r="B5" s="919"/>
      <c r="C5" s="921"/>
      <c r="D5" s="491" t="s">
        <v>328</v>
      </c>
      <c r="E5" s="492" t="s">
        <v>329</v>
      </c>
      <c r="F5" s="493" t="s">
        <v>328</v>
      </c>
      <c r="G5" s="492" t="s">
        <v>329</v>
      </c>
      <c r="H5" s="491" t="s">
        <v>328</v>
      </c>
      <c r="I5" s="492" t="s">
        <v>329</v>
      </c>
      <c r="J5" s="493" t="s">
        <v>328</v>
      </c>
      <c r="K5" s="492" t="s">
        <v>329</v>
      </c>
      <c r="L5" s="491" t="s">
        <v>328</v>
      </c>
      <c r="M5" s="494" t="s">
        <v>329</v>
      </c>
      <c r="N5" s="495" t="s">
        <v>328</v>
      </c>
      <c r="O5" s="496" t="s">
        <v>329</v>
      </c>
    </row>
    <row r="6" spans="1:15" x14ac:dyDescent="0.35">
      <c r="A6" s="558"/>
      <c r="B6" s="560"/>
      <c r="C6" s="573"/>
      <c r="D6" s="570"/>
      <c r="E6" s="497">
        <f>D6*$B6</f>
        <v>0</v>
      </c>
      <c r="F6" s="573"/>
      <c r="G6" s="497">
        <f>F6*$B6</f>
        <v>0</v>
      </c>
      <c r="H6" s="570"/>
      <c r="I6" s="497">
        <f>H6*$B6</f>
        <v>0</v>
      </c>
      <c r="J6" s="573"/>
      <c r="K6" s="497">
        <f>J6*$B6</f>
        <v>0</v>
      </c>
      <c r="L6" s="570"/>
      <c r="M6" s="498">
        <f>L6*$B6</f>
        <v>0</v>
      </c>
      <c r="N6" s="499">
        <f>D6+F6+H6+J6+L6</f>
        <v>0</v>
      </c>
      <c r="O6" s="500">
        <f>E6+G6+I6+K6+M6</f>
        <v>0</v>
      </c>
    </row>
    <row r="7" spans="1:15" x14ac:dyDescent="0.35">
      <c r="A7" s="562"/>
      <c r="B7" s="564"/>
      <c r="C7" s="574"/>
      <c r="D7" s="571"/>
      <c r="E7" s="501">
        <f t="shared" ref="E7:E14" si="0">D7*$B7</f>
        <v>0</v>
      </c>
      <c r="F7" s="574"/>
      <c r="G7" s="501">
        <f t="shared" ref="G7:G14" si="1">F7*$B7</f>
        <v>0</v>
      </c>
      <c r="H7" s="571"/>
      <c r="I7" s="501">
        <f t="shared" ref="I7:I14" si="2">H7*$B7</f>
        <v>0</v>
      </c>
      <c r="J7" s="574"/>
      <c r="K7" s="501">
        <f t="shared" ref="K7:K14" si="3">J7*$B7</f>
        <v>0</v>
      </c>
      <c r="L7" s="571"/>
      <c r="M7" s="502">
        <f t="shared" ref="M7:M14" si="4">L7*$B7</f>
        <v>0</v>
      </c>
      <c r="N7" s="503">
        <f t="shared" ref="N7:O14" si="5">D7+F7+H7+J7+L7</f>
        <v>0</v>
      </c>
      <c r="O7" s="504">
        <f t="shared" si="5"/>
        <v>0</v>
      </c>
    </row>
    <row r="8" spans="1:15" x14ac:dyDescent="0.35">
      <c r="A8" s="562"/>
      <c r="B8" s="564"/>
      <c r="C8" s="574"/>
      <c r="D8" s="571"/>
      <c r="E8" s="501">
        <f t="shared" si="0"/>
        <v>0</v>
      </c>
      <c r="F8" s="574"/>
      <c r="G8" s="501">
        <f t="shared" si="1"/>
        <v>0</v>
      </c>
      <c r="H8" s="571"/>
      <c r="I8" s="501">
        <f t="shared" si="2"/>
        <v>0</v>
      </c>
      <c r="J8" s="574"/>
      <c r="K8" s="501">
        <f t="shared" si="3"/>
        <v>0</v>
      </c>
      <c r="L8" s="571"/>
      <c r="M8" s="502">
        <f t="shared" si="4"/>
        <v>0</v>
      </c>
      <c r="N8" s="503">
        <f t="shared" si="5"/>
        <v>0</v>
      </c>
      <c r="O8" s="504">
        <f t="shared" si="5"/>
        <v>0</v>
      </c>
    </row>
    <row r="9" spans="1:15" x14ac:dyDescent="0.35">
      <c r="A9" s="562"/>
      <c r="B9" s="564"/>
      <c r="C9" s="574"/>
      <c r="D9" s="571"/>
      <c r="E9" s="501">
        <f t="shared" si="0"/>
        <v>0</v>
      </c>
      <c r="F9" s="574"/>
      <c r="G9" s="501">
        <f t="shared" si="1"/>
        <v>0</v>
      </c>
      <c r="H9" s="571"/>
      <c r="I9" s="501">
        <f t="shared" si="2"/>
        <v>0</v>
      </c>
      <c r="J9" s="574"/>
      <c r="K9" s="501">
        <f t="shared" si="3"/>
        <v>0</v>
      </c>
      <c r="L9" s="571"/>
      <c r="M9" s="502">
        <f t="shared" si="4"/>
        <v>0</v>
      </c>
      <c r="N9" s="503">
        <f t="shared" si="5"/>
        <v>0</v>
      </c>
      <c r="O9" s="504">
        <f t="shared" si="5"/>
        <v>0</v>
      </c>
    </row>
    <row r="10" spans="1:15" x14ac:dyDescent="0.35">
      <c r="A10" s="562"/>
      <c r="B10" s="564"/>
      <c r="C10" s="574"/>
      <c r="D10" s="571"/>
      <c r="E10" s="501">
        <f t="shared" si="0"/>
        <v>0</v>
      </c>
      <c r="F10" s="574"/>
      <c r="G10" s="501">
        <f t="shared" si="1"/>
        <v>0</v>
      </c>
      <c r="H10" s="571"/>
      <c r="I10" s="501">
        <f t="shared" si="2"/>
        <v>0</v>
      </c>
      <c r="J10" s="574"/>
      <c r="K10" s="501">
        <f t="shared" si="3"/>
        <v>0</v>
      </c>
      <c r="L10" s="571"/>
      <c r="M10" s="502">
        <f t="shared" si="4"/>
        <v>0</v>
      </c>
      <c r="N10" s="503">
        <f t="shared" si="5"/>
        <v>0</v>
      </c>
      <c r="O10" s="504">
        <f t="shared" si="5"/>
        <v>0</v>
      </c>
    </row>
    <row r="11" spans="1:15" x14ac:dyDescent="0.35">
      <c r="A11" s="562"/>
      <c r="B11" s="564"/>
      <c r="C11" s="574"/>
      <c r="D11" s="571"/>
      <c r="E11" s="501">
        <f t="shared" si="0"/>
        <v>0</v>
      </c>
      <c r="F11" s="574"/>
      <c r="G11" s="501">
        <f t="shared" si="1"/>
        <v>0</v>
      </c>
      <c r="H11" s="571"/>
      <c r="I11" s="501">
        <f t="shared" si="2"/>
        <v>0</v>
      </c>
      <c r="J11" s="574"/>
      <c r="K11" s="501">
        <f t="shared" si="3"/>
        <v>0</v>
      </c>
      <c r="L11" s="571"/>
      <c r="M11" s="502">
        <f t="shared" si="4"/>
        <v>0</v>
      </c>
      <c r="N11" s="503">
        <f t="shared" si="5"/>
        <v>0</v>
      </c>
      <c r="O11" s="504">
        <f t="shared" si="5"/>
        <v>0</v>
      </c>
    </row>
    <row r="12" spans="1:15" x14ac:dyDescent="0.35">
      <c r="A12" s="562"/>
      <c r="B12" s="564"/>
      <c r="C12" s="574"/>
      <c r="D12" s="571"/>
      <c r="E12" s="501">
        <f t="shared" si="0"/>
        <v>0</v>
      </c>
      <c r="F12" s="574"/>
      <c r="G12" s="501">
        <f t="shared" si="1"/>
        <v>0</v>
      </c>
      <c r="H12" s="571"/>
      <c r="I12" s="501">
        <f t="shared" si="2"/>
        <v>0</v>
      </c>
      <c r="J12" s="574"/>
      <c r="K12" s="501">
        <f t="shared" si="3"/>
        <v>0</v>
      </c>
      <c r="L12" s="571"/>
      <c r="M12" s="502">
        <f t="shared" si="4"/>
        <v>0</v>
      </c>
      <c r="N12" s="503">
        <f t="shared" si="5"/>
        <v>0</v>
      </c>
      <c r="O12" s="504">
        <f t="shared" si="5"/>
        <v>0</v>
      </c>
    </row>
    <row r="13" spans="1:15" x14ac:dyDescent="0.35">
      <c r="A13" s="562"/>
      <c r="B13" s="564"/>
      <c r="C13" s="574"/>
      <c r="D13" s="571"/>
      <c r="E13" s="501">
        <f t="shared" si="0"/>
        <v>0</v>
      </c>
      <c r="F13" s="574"/>
      <c r="G13" s="501">
        <f t="shared" si="1"/>
        <v>0</v>
      </c>
      <c r="H13" s="571"/>
      <c r="I13" s="501">
        <f t="shared" si="2"/>
        <v>0</v>
      </c>
      <c r="J13" s="574"/>
      <c r="K13" s="501">
        <f t="shared" si="3"/>
        <v>0</v>
      </c>
      <c r="L13" s="571"/>
      <c r="M13" s="502">
        <f t="shared" si="4"/>
        <v>0</v>
      </c>
      <c r="N13" s="503">
        <f t="shared" si="5"/>
        <v>0</v>
      </c>
      <c r="O13" s="504">
        <f t="shared" si="5"/>
        <v>0</v>
      </c>
    </row>
    <row r="14" spans="1:15" ht="15" thickBot="1" x14ac:dyDescent="0.4">
      <c r="A14" s="562"/>
      <c r="B14" s="564"/>
      <c r="C14" s="574"/>
      <c r="D14" s="572"/>
      <c r="E14" s="505">
        <f t="shared" si="0"/>
        <v>0</v>
      </c>
      <c r="F14" s="582"/>
      <c r="G14" s="505">
        <f t="shared" si="1"/>
        <v>0</v>
      </c>
      <c r="H14" s="583"/>
      <c r="I14" s="505">
        <f t="shared" si="2"/>
        <v>0</v>
      </c>
      <c r="J14" s="582"/>
      <c r="K14" s="505">
        <f t="shared" si="3"/>
        <v>0</v>
      </c>
      <c r="L14" s="583"/>
      <c r="M14" s="506">
        <f t="shared" si="4"/>
        <v>0</v>
      </c>
      <c r="N14" s="507">
        <f t="shared" si="5"/>
        <v>0</v>
      </c>
      <c r="O14" s="508">
        <f t="shared" si="5"/>
        <v>0</v>
      </c>
    </row>
    <row r="15" spans="1:15" ht="15" thickBot="1" x14ac:dyDescent="0.4"/>
    <row r="16" spans="1:15" x14ac:dyDescent="0.35">
      <c r="B16" s="884" t="s">
        <v>353</v>
      </c>
      <c r="C16" s="924"/>
      <c r="D16" s="922" t="s">
        <v>115</v>
      </c>
      <c r="E16" s="922"/>
      <c r="F16" s="925" t="s">
        <v>116</v>
      </c>
      <c r="G16" s="923"/>
      <c r="H16" s="922" t="s">
        <v>117</v>
      </c>
      <c r="I16" s="922"/>
      <c r="J16" s="925" t="s">
        <v>118</v>
      </c>
      <c r="K16" s="923"/>
      <c r="L16" s="922" t="s">
        <v>119</v>
      </c>
      <c r="M16" s="923"/>
      <c r="N16" s="917" t="s">
        <v>6</v>
      </c>
      <c r="O16" s="918"/>
    </row>
    <row r="17" spans="2:15" ht="15" thickBot="1" x14ac:dyDescent="0.4">
      <c r="B17" s="169"/>
      <c r="C17" s="169"/>
      <c r="E17" s="509">
        <f>SUM(E5:E14)</f>
        <v>0</v>
      </c>
      <c r="G17" s="509">
        <f>SUM(G5:G14)</f>
        <v>0</v>
      </c>
      <c r="I17" s="509">
        <f>SUM(I5:I14)</f>
        <v>0</v>
      </c>
      <c r="K17" s="509">
        <f>SUM(K5:K14)</f>
        <v>0</v>
      </c>
      <c r="M17" s="509">
        <f>SUM(M5:M14)</f>
        <v>0</v>
      </c>
      <c r="O17" s="510">
        <f>SUM(O5:O14)</f>
        <v>0</v>
      </c>
    </row>
  </sheetData>
  <sheetProtection algorithmName="SHA-512" hashValue="c2+ySoaj+JHLvWGJLoymrxL26bXH1lbhzmgr+wCavAwFBwo5YO8aywubxx+RxOWpZJck1AixAWmFqeIWrgN4ag==" saltValue="43B4n+xPtOgExCOIJFapbA==" spinCount="100000" sheet="1" objects="1" scenarios="1"/>
  <mergeCells count="17">
    <mergeCell ref="F4:G4"/>
    <mergeCell ref="C1:E1"/>
    <mergeCell ref="A4:A5"/>
    <mergeCell ref="B4:B5"/>
    <mergeCell ref="C4:C5"/>
    <mergeCell ref="D4:E4"/>
    <mergeCell ref="B16:C16"/>
    <mergeCell ref="D16:E16"/>
    <mergeCell ref="F16:G16"/>
    <mergeCell ref="H16:I16"/>
    <mergeCell ref="J16:K16"/>
    <mergeCell ref="N16:O16"/>
    <mergeCell ref="H4:I4"/>
    <mergeCell ref="J4:K4"/>
    <mergeCell ref="L4:M4"/>
    <mergeCell ref="N4:O4"/>
    <mergeCell ref="L16:M1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6476-F283-4F40-9080-85F02E5D64B5}">
  <dimension ref="A1:S57"/>
  <sheetViews>
    <sheetView workbookViewId="0">
      <selection activeCell="C7" sqref="C7:D7"/>
    </sheetView>
  </sheetViews>
  <sheetFormatPr defaultRowHeight="14.5" x14ac:dyDescent="0.35"/>
  <cols>
    <col min="1" max="1" width="26" customWidth="1"/>
    <col min="2" max="2" width="18.26953125" customWidth="1"/>
    <col min="3" max="3" width="10.26953125" customWidth="1"/>
    <col min="4" max="4" width="5.1796875" customWidth="1"/>
    <col min="6" max="6" width="5.26953125" customWidth="1"/>
    <col min="8" max="8" width="5.453125" customWidth="1"/>
    <col min="10" max="10" width="5.7265625" customWidth="1"/>
    <col min="12" max="12" width="5.453125" customWidth="1"/>
    <col min="14" max="14" width="5.26953125" customWidth="1"/>
    <col min="16" max="16" width="15.26953125" customWidth="1"/>
    <col min="17" max="17" width="1.7265625" customWidth="1"/>
  </cols>
  <sheetData>
    <row r="1" spans="1:19" ht="15.5" x14ac:dyDescent="0.35">
      <c r="A1" s="489" t="s">
        <v>354</v>
      </c>
      <c r="C1" s="895" t="s">
        <v>322</v>
      </c>
      <c r="D1" s="895"/>
      <c r="E1" s="895"/>
      <c r="F1" s="895"/>
    </row>
    <row r="3" spans="1:19" x14ac:dyDescent="0.35">
      <c r="A3" s="931" t="s">
        <v>355</v>
      </c>
      <c r="B3" s="932"/>
      <c r="C3" s="896" t="s">
        <v>325</v>
      </c>
      <c r="D3" s="886" t="s">
        <v>115</v>
      </c>
      <c r="E3" s="885"/>
      <c r="F3" s="886" t="s">
        <v>116</v>
      </c>
      <c r="G3" s="887"/>
      <c r="H3" s="885" t="s">
        <v>117</v>
      </c>
      <c r="I3" s="885"/>
      <c r="J3" s="886" t="s">
        <v>118</v>
      </c>
      <c r="K3" s="887"/>
      <c r="L3" s="886" t="s">
        <v>119</v>
      </c>
      <c r="M3" s="887"/>
      <c r="N3" s="888" t="s">
        <v>6</v>
      </c>
      <c r="O3" s="889"/>
      <c r="P3" s="425" t="s">
        <v>326</v>
      </c>
      <c r="R3" s="923" t="s">
        <v>327</v>
      </c>
      <c r="S3" s="925"/>
    </row>
    <row r="4" spans="1:19" x14ac:dyDescent="0.35">
      <c r="A4" s="511" t="s">
        <v>323</v>
      </c>
      <c r="B4" s="511" t="s">
        <v>324</v>
      </c>
      <c r="C4" s="896"/>
      <c r="D4" s="428" t="s">
        <v>328</v>
      </c>
      <c r="E4" s="429" t="s">
        <v>329</v>
      </c>
      <c r="F4" s="428" t="s">
        <v>328</v>
      </c>
      <c r="G4" s="430" t="s">
        <v>329</v>
      </c>
      <c r="H4" s="431" t="s">
        <v>328</v>
      </c>
      <c r="I4" s="429" t="s">
        <v>329</v>
      </c>
      <c r="J4" s="428" t="s">
        <v>328</v>
      </c>
      <c r="K4" s="430" t="s">
        <v>329</v>
      </c>
      <c r="L4" s="428" t="s">
        <v>328</v>
      </c>
      <c r="M4" s="430" t="s">
        <v>329</v>
      </c>
      <c r="N4" s="432" t="s">
        <v>328</v>
      </c>
      <c r="O4" s="433" t="s">
        <v>329</v>
      </c>
      <c r="P4" s="434" t="s">
        <v>330</v>
      </c>
      <c r="R4" s="890">
        <v>0.03</v>
      </c>
      <c r="S4" s="891"/>
    </row>
    <row r="5" spans="1:19" x14ac:dyDescent="0.35">
      <c r="A5" s="558"/>
      <c r="B5" s="559"/>
      <c r="C5" s="560">
        <v>0</v>
      </c>
      <c r="D5" s="561"/>
      <c r="E5" s="435">
        <f>ROUND((C5*D5),0)</f>
        <v>0</v>
      </c>
      <c r="F5" s="570"/>
      <c r="G5" s="436">
        <f>ROUND(IF($P5="Y",(($C5*F5)*(1+$R$4)),($C5*F5)),0)</f>
        <v>0</v>
      </c>
      <c r="H5" s="573"/>
      <c r="I5" s="435">
        <f>ROUND(IF($P5="Y",(($C5*H5)*(1+$R$4)*(1+$R$4)),($C5*H5)),0)</f>
        <v>0</v>
      </c>
      <c r="J5" s="570"/>
      <c r="K5" s="436">
        <f>ROUND(IF($P5="Y",(($C5*J5)*(1+$R$4)*(1+$R$4)*(1+$R$4)),($C5*J5)),0)</f>
        <v>0</v>
      </c>
      <c r="L5" s="576"/>
      <c r="M5" s="436">
        <f>ROUND(IF($P5="Y",(($C5*L5)*(1+$R$4)*(1+$R$4)*(1+$R$4)*(1+$R$4)),($C5*L5)),0)</f>
        <v>0</v>
      </c>
      <c r="N5" s="437">
        <f>D5+F5+H5+J5+L5</f>
        <v>0</v>
      </c>
      <c r="O5" s="438">
        <f>E5+G5+I5+K5+M5</f>
        <v>0</v>
      </c>
      <c r="P5" s="579" t="s">
        <v>179</v>
      </c>
    </row>
    <row r="6" spans="1:19" x14ac:dyDescent="0.35">
      <c r="A6" s="562"/>
      <c r="B6" s="563"/>
      <c r="C6" s="564">
        <v>0</v>
      </c>
      <c r="D6" s="565"/>
      <c r="E6" s="439">
        <f t="shared" ref="E6:E53" si="0">ROUND((C6*D6),0)</f>
        <v>0</v>
      </c>
      <c r="F6" s="571"/>
      <c r="G6" s="440">
        <f t="shared" ref="G6:G53" si="1">ROUND(IF($P6="Y",(($C6*F6)*(1+$R$4)),($C6*F6)),0)</f>
        <v>0</v>
      </c>
      <c r="H6" s="574"/>
      <c r="I6" s="439">
        <f t="shared" ref="I6:I53" si="2">ROUND(IF($P6="Y",(($C6*H6)*(1+$R$4)*(1+$R$4)),($C6*H6)),0)</f>
        <v>0</v>
      </c>
      <c r="J6" s="571"/>
      <c r="K6" s="440">
        <f t="shared" ref="K6:K53" si="3">ROUND(IF($P6="Y",(($C6*J6)*(1+$R$4)*(1+$R$4)*(1+$R$4)),($C6*J6)),0)</f>
        <v>0</v>
      </c>
      <c r="L6" s="577"/>
      <c r="M6" s="440">
        <f t="shared" ref="M6:M53" si="4">ROUND(IF($P6="Y",(($C6*L6)*(1+$R$4)*(1+$R$4)*(1+$R$4)*(1+$R$4)),($C6*L6)),0)</f>
        <v>0</v>
      </c>
      <c r="N6" s="441">
        <f t="shared" ref="N6:O53" si="5">D6+F6+H6+J6+L6</f>
        <v>0</v>
      </c>
      <c r="O6" s="442">
        <f t="shared" si="5"/>
        <v>0</v>
      </c>
      <c r="P6" s="580" t="s">
        <v>179</v>
      </c>
    </row>
    <row r="7" spans="1:19" x14ac:dyDescent="0.35">
      <c r="A7" s="562"/>
      <c r="B7" s="563"/>
      <c r="C7" s="564">
        <v>0</v>
      </c>
      <c r="D7" s="565"/>
      <c r="E7" s="439">
        <f t="shared" si="0"/>
        <v>0</v>
      </c>
      <c r="F7" s="571"/>
      <c r="G7" s="440">
        <f t="shared" si="1"/>
        <v>0</v>
      </c>
      <c r="H7" s="574"/>
      <c r="I7" s="439">
        <f t="shared" si="2"/>
        <v>0</v>
      </c>
      <c r="J7" s="571"/>
      <c r="K7" s="440">
        <f t="shared" si="3"/>
        <v>0</v>
      </c>
      <c r="L7" s="577"/>
      <c r="M7" s="440">
        <f t="shared" si="4"/>
        <v>0</v>
      </c>
      <c r="N7" s="441">
        <f t="shared" si="5"/>
        <v>0</v>
      </c>
      <c r="O7" s="442">
        <f t="shared" si="5"/>
        <v>0</v>
      </c>
      <c r="P7" s="580" t="s">
        <v>179</v>
      </c>
    </row>
    <row r="8" spans="1:19" x14ac:dyDescent="0.35">
      <c r="A8" s="562"/>
      <c r="B8" s="563"/>
      <c r="C8" s="564">
        <v>0</v>
      </c>
      <c r="D8" s="565"/>
      <c r="E8" s="439">
        <f t="shared" si="0"/>
        <v>0</v>
      </c>
      <c r="F8" s="571"/>
      <c r="G8" s="440">
        <f t="shared" si="1"/>
        <v>0</v>
      </c>
      <c r="H8" s="574"/>
      <c r="I8" s="439">
        <f t="shared" si="2"/>
        <v>0</v>
      </c>
      <c r="J8" s="571"/>
      <c r="K8" s="440">
        <f t="shared" si="3"/>
        <v>0</v>
      </c>
      <c r="L8" s="577"/>
      <c r="M8" s="440">
        <f t="shared" si="4"/>
        <v>0</v>
      </c>
      <c r="N8" s="441">
        <f t="shared" si="5"/>
        <v>0</v>
      </c>
      <c r="O8" s="442">
        <f t="shared" si="5"/>
        <v>0</v>
      </c>
      <c r="P8" s="580" t="s">
        <v>179</v>
      </c>
    </row>
    <row r="9" spans="1:19" x14ac:dyDescent="0.35">
      <c r="A9" s="562"/>
      <c r="B9" s="563"/>
      <c r="C9" s="564">
        <v>0</v>
      </c>
      <c r="D9" s="565"/>
      <c r="E9" s="439">
        <f t="shared" si="0"/>
        <v>0</v>
      </c>
      <c r="F9" s="571"/>
      <c r="G9" s="440">
        <f t="shared" si="1"/>
        <v>0</v>
      </c>
      <c r="H9" s="574"/>
      <c r="I9" s="439">
        <f t="shared" si="2"/>
        <v>0</v>
      </c>
      <c r="J9" s="571"/>
      <c r="K9" s="440">
        <f t="shared" si="3"/>
        <v>0</v>
      </c>
      <c r="L9" s="577"/>
      <c r="M9" s="440">
        <f t="shared" si="4"/>
        <v>0</v>
      </c>
      <c r="N9" s="441">
        <f t="shared" si="5"/>
        <v>0</v>
      </c>
      <c r="O9" s="442">
        <f t="shared" si="5"/>
        <v>0</v>
      </c>
      <c r="P9" s="580" t="s">
        <v>179</v>
      </c>
    </row>
    <row r="10" spans="1:19" x14ac:dyDescent="0.35">
      <c r="A10" s="566"/>
      <c r="B10" s="567"/>
      <c r="C10" s="568">
        <v>0</v>
      </c>
      <c r="D10" s="569"/>
      <c r="E10" s="512">
        <f t="shared" si="0"/>
        <v>0</v>
      </c>
      <c r="F10" s="572"/>
      <c r="G10" s="513">
        <f t="shared" si="1"/>
        <v>0</v>
      </c>
      <c r="H10" s="575"/>
      <c r="I10" s="512">
        <f t="shared" si="2"/>
        <v>0</v>
      </c>
      <c r="J10" s="572"/>
      <c r="K10" s="513">
        <f t="shared" si="3"/>
        <v>0</v>
      </c>
      <c r="L10" s="578"/>
      <c r="M10" s="513">
        <f t="shared" si="4"/>
        <v>0</v>
      </c>
      <c r="N10" s="514">
        <f t="shared" si="5"/>
        <v>0</v>
      </c>
      <c r="O10" s="515">
        <f t="shared" si="5"/>
        <v>0</v>
      </c>
      <c r="P10" s="581" t="s">
        <v>179</v>
      </c>
    </row>
    <row r="11" spans="1:19" x14ac:dyDescent="0.35">
      <c r="A11" s="516"/>
      <c r="B11" s="929" t="s">
        <v>356</v>
      </c>
      <c r="C11" s="930"/>
      <c r="D11" s="928">
        <f>SUM(E5:E10)</f>
        <v>0</v>
      </c>
      <c r="E11" s="928"/>
      <c r="F11" s="928">
        <f>SUM(G5:G10)</f>
        <v>0</v>
      </c>
      <c r="G11" s="928"/>
      <c r="H11" s="928">
        <f>SUM(I5:I10)</f>
        <v>0</v>
      </c>
      <c r="I11" s="928"/>
      <c r="J11" s="928">
        <f>SUM(K5:K10)</f>
        <v>0</v>
      </c>
      <c r="K11" s="928"/>
      <c r="L11" s="928">
        <f>SUM(M5:M10)</f>
        <v>0</v>
      </c>
      <c r="M11" s="928"/>
      <c r="N11" s="928">
        <f>SUM(O5:O10)</f>
        <v>0</v>
      </c>
      <c r="O11" s="928"/>
      <c r="P11" s="218"/>
    </row>
    <row r="12" spans="1:19" x14ac:dyDescent="0.35">
      <c r="A12" s="218"/>
      <c r="B12" s="218"/>
      <c r="C12" s="218"/>
      <c r="D12" s="218"/>
      <c r="E12" s="218"/>
      <c r="F12" s="218"/>
      <c r="G12" s="218"/>
      <c r="H12" s="218"/>
      <c r="I12" s="218"/>
      <c r="J12" s="218"/>
      <c r="K12" s="218"/>
      <c r="L12" s="218"/>
      <c r="M12" s="218"/>
      <c r="N12" s="218"/>
      <c r="O12" s="218"/>
      <c r="P12" s="218"/>
    </row>
    <row r="13" spans="1:19" x14ac:dyDescent="0.35">
      <c r="A13" s="931" t="s">
        <v>357</v>
      </c>
      <c r="B13" s="932"/>
      <c r="C13" s="896" t="s">
        <v>325</v>
      </c>
      <c r="D13" s="886" t="s">
        <v>115</v>
      </c>
      <c r="E13" s="885"/>
      <c r="F13" s="886" t="s">
        <v>116</v>
      </c>
      <c r="G13" s="887"/>
      <c r="H13" s="885" t="s">
        <v>117</v>
      </c>
      <c r="I13" s="885"/>
      <c r="J13" s="886" t="s">
        <v>118</v>
      </c>
      <c r="K13" s="887"/>
      <c r="L13" s="886" t="s">
        <v>119</v>
      </c>
      <c r="M13" s="887"/>
      <c r="N13" s="888" t="s">
        <v>6</v>
      </c>
      <c r="O13" s="889"/>
      <c r="P13" s="425" t="s">
        <v>326</v>
      </c>
    </row>
    <row r="14" spans="1:19" x14ac:dyDescent="0.35">
      <c r="A14" s="511" t="s">
        <v>323</v>
      </c>
      <c r="B14" s="511" t="s">
        <v>324</v>
      </c>
      <c r="C14" s="896"/>
      <c r="D14" s="428" t="s">
        <v>328</v>
      </c>
      <c r="E14" s="429" t="s">
        <v>329</v>
      </c>
      <c r="F14" s="428" t="s">
        <v>328</v>
      </c>
      <c r="G14" s="430" t="s">
        <v>329</v>
      </c>
      <c r="H14" s="431" t="s">
        <v>328</v>
      </c>
      <c r="I14" s="429" t="s">
        <v>329</v>
      </c>
      <c r="J14" s="428" t="s">
        <v>328</v>
      </c>
      <c r="K14" s="430" t="s">
        <v>329</v>
      </c>
      <c r="L14" s="428" t="s">
        <v>328</v>
      </c>
      <c r="M14" s="430" t="s">
        <v>329</v>
      </c>
      <c r="N14" s="432" t="s">
        <v>328</v>
      </c>
      <c r="O14" s="433" t="s">
        <v>329</v>
      </c>
      <c r="P14" s="434" t="s">
        <v>330</v>
      </c>
    </row>
    <row r="15" spans="1:19" x14ac:dyDescent="0.35">
      <c r="A15" s="562"/>
      <c r="B15" s="563"/>
      <c r="C15" s="564">
        <v>0</v>
      </c>
      <c r="D15" s="565"/>
      <c r="E15" s="439">
        <f t="shared" si="0"/>
        <v>0</v>
      </c>
      <c r="F15" s="571"/>
      <c r="G15" s="440">
        <f t="shared" si="1"/>
        <v>0</v>
      </c>
      <c r="H15" s="574"/>
      <c r="I15" s="439">
        <f t="shared" si="2"/>
        <v>0</v>
      </c>
      <c r="J15" s="571"/>
      <c r="K15" s="440">
        <f t="shared" si="3"/>
        <v>0</v>
      </c>
      <c r="L15" s="577"/>
      <c r="M15" s="440">
        <f t="shared" si="4"/>
        <v>0</v>
      </c>
      <c r="N15" s="441">
        <f t="shared" si="5"/>
        <v>0</v>
      </c>
      <c r="O15" s="442">
        <f t="shared" si="5"/>
        <v>0</v>
      </c>
      <c r="P15" s="580" t="s">
        <v>179</v>
      </c>
    </row>
    <row r="16" spans="1:19" x14ac:dyDescent="0.35">
      <c r="A16" s="562"/>
      <c r="B16" s="563"/>
      <c r="C16" s="564">
        <v>0</v>
      </c>
      <c r="D16" s="565"/>
      <c r="E16" s="439">
        <f t="shared" si="0"/>
        <v>0</v>
      </c>
      <c r="F16" s="571"/>
      <c r="G16" s="440">
        <f t="shared" si="1"/>
        <v>0</v>
      </c>
      <c r="H16" s="574"/>
      <c r="I16" s="439">
        <f t="shared" si="2"/>
        <v>0</v>
      </c>
      <c r="J16" s="571"/>
      <c r="K16" s="440">
        <f t="shared" si="3"/>
        <v>0</v>
      </c>
      <c r="L16" s="577"/>
      <c r="M16" s="440">
        <f t="shared" si="4"/>
        <v>0</v>
      </c>
      <c r="N16" s="441">
        <f t="shared" si="5"/>
        <v>0</v>
      </c>
      <c r="O16" s="442">
        <f t="shared" si="5"/>
        <v>0</v>
      </c>
      <c r="P16" s="580" t="s">
        <v>179</v>
      </c>
    </row>
    <row r="17" spans="1:19" x14ac:dyDescent="0.35">
      <c r="A17" s="562"/>
      <c r="B17" s="563"/>
      <c r="C17" s="564">
        <v>0</v>
      </c>
      <c r="D17" s="565"/>
      <c r="E17" s="439">
        <f t="shared" si="0"/>
        <v>0</v>
      </c>
      <c r="F17" s="571"/>
      <c r="G17" s="440">
        <f t="shared" si="1"/>
        <v>0</v>
      </c>
      <c r="H17" s="574"/>
      <c r="I17" s="439">
        <f t="shared" si="2"/>
        <v>0</v>
      </c>
      <c r="J17" s="571"/>
      <c r="K17" s="440">
        <f t="shared" si="3"/>
        <v>0</v>
      </c>
      <c r="L17" s="577"/>
      <c r="M17" s="440">
        <f t="shared" si="4"/>
        <v>0</v>
      </c>
      <c r="N17" s="441">
        <f t="shared" si="5"/>
        <v>0</v>
      </c>
      <c r="O17" s="442">
        <f t="shared" si="5"/>
        <v>0</v>
      </c>
      <c r="P17" s="580" t="s">
        <v>179</v>
      </c>
    </row>
    <row r="18" spans="1:19" x14ac:dyDescent="0.35">
      <c r="A18" s="562"/>
      <c r="B18" s="563"/>
      <c r="C18" s="564">
        <v>0</v>
      </c>
      <c r="D18" s="565"/>
      <c r="E18" s="439">
        <f t="shared" si="0"/>
        <v>0</v>
      </c>
      <c r="F18" s="571"/>
      <c r="G18" s="440">
        <f t="shared" si="1"/>
        <v>0</v>
      </c>
      <c r="H18" s="574"/>
      <c r="I18" s="439">
        <f t="shared" si="2"/>
        <v>0</v>
      </c>
      <c r="J18" s="571"/>
      <c r="K18" s="440">
        <f t="shared" si="3"/>
        <v>0</v>
      </c>
      <c r="L18" s="577"/>
      <c r="M18" s="440">
        <f t="shared" si="4"/>
        <v>0</v>
      </c>
      <c r="N18" s="441">
        <f t="shared" si="5"/>
        <v>0</v>
      </c>
      <c r="O18" s="442">
        <f t="shared" si="5"/>
        <v>0</v>
      </c>
      <c r="P18" s="580" t="s">
        <v>179</v>
      </c>
    </row>
    <row r="19" spans="1:19" x14ac:dyDescent="0.35">
      <c r="A19" s="562"/>
      <c r="B19" s="563"/>
      <c r="C19" s="564">
        <v>0</v>
      </c>
      <c r="D19" s="565"/>
      <c r="E19" s="439">
        <f t="shared" si="0"/>
        <v>0</v>
      </c>
      <c r="F19" s="571"/>
      <c r="G19" s="440">
        <f t="shared" si="1"/>
        <v>0</v>
      </c>
      <c r="H19" s="574"/>
      <c r="I19" s="439">
        <f t="shared" si="2"/>
        <v>0</v>
      </c>
      <c r="J19" s="571"/>
      <c r="K19" s="440">
        <f t="shared" si="3"/>
        <v>0</v>
      </c>
      <c r="L19" s="577"/>
      <c r="M19" s="440">
        <f t="shared" si="4"/>
        <v>0</v>
      </c>
      <c r="N19" s="441">
        <f t="shared" si="5"/>
        <v>0</v>
      </c>
      <c r="O19" s="442">
        <f t="shared" si="5"/>
        <v>0</v>
      </c>
      <c r="P19" s="580" t="s">
        <v>179</v>
      </c>
    </row>
    <row r="20" spans="1:19" x14ac:dyDescent="0.35">
      <c r="A20" s="562"/>
      <c r="B20" s="563"/>
      <c r="C20" s="564">
        <v>0</v>
      </c>
      <c r="D20" s="565"/>
      <c r="E20" s="439">
        <f t="shared" si="0"/>
        <v>0</v>
      </c>
      <c r="F20" s="571"/>
      <c r="G20" s="440">
        <f t="shared" si="1"/>
        <v>0</v>
      </c>
      <c r="H20" s="574"/>
      <c r="I20" s="439">
        <f t="shared" si="2"/>
        <v>0</v>
      </c>
      <c r="J20" s="571"/>
      <c r="K20" s="440">
        <f t="shared" si="3"/>
        <v>0</v>
      </c>
      <c r="L20" s="577"/>
      <c r="M20" s="440">
        <f t="shared" si="4"/>
        <v>0</v>
      </c>
      <c r="N20" s="441">
        <f t="shared" si="5"/>
        <v>0</v>
      </c>
      <c r="O20" s="442">
        <f t="shared" si="5"/>
        <v>0</v>
      </c>
      <c r="P20" s="580" t="s">
        <v>179</v>
      </c>
    </row>
    <row r="21" spans="1:19" s="218" customFormat="1" x14ac:dyDescent="0.35">
      <c r="A21" s="516"/>
      <c r="B21" s="929" t="s">
        <v>358</v>
      </c>
      <c r="C21" s="930"/>
      <c r="D21" s="928">
        <f>SUM(E15:E20)</f>
        <v>0</v>
      </c>
      <c r="E21" s="928"/>
      <c r="F21" s="928">
        <f>SUM(G15:G20)</f>
        <v>0</v>
      </c>
      <c r="G21" s="928"/>
      <c r="H21" s="928">
        <f>SUM(I15:I20)</f>
        <v>0</v>
      </c>
      <c r="I21" s="928"/>
      <c r="J21" s="928">
        <f>SUM(K15:K20)</f>
        <v>0</v>
      </c>
      <c r="K21" s="928"/>
      <c r="L21" s="928">
        <f>SUM(M15:M20)</f>
        <v>0</v>
      </c>
      <c r="M21" s="928"/>
      <c r="N21" s="928">
        <f>SUM(O15:O20)</f>
        <v>0</v>
      </c>
      <c r="O21" s="928"/>
      <c r="R21"/>
      <c r="S21"/>
    </row>
    <row r="22" spans="1:19" s="218" customFormat="1" x14ac:dyDescent="0.35">
      <c r="R22"/>
      <c r="S22"/>
    </row>
    <row r="23" spans="1:19" x14ac:dyDescent="0.35">
      <c r="A23" s="931" t="s">
        <v>359</v>
      </c>
      <c r="B23" s="932"/>
      <c r="C23" s="896" t="s">
        <v>325</v>
      </c>
      <c r="D23" s="886" t="s">
        <v>115</v>
      </c>
      <c r="E23" s="885"/>
      <c r="F23" s="886" t="s">
        <v>116</v>
      </c>
      <c r="G23" s="887"/>
      <c r="H23" s="885" t="s">
        <v>117</v>
      </c>
      <c r="I23" s="885"/>
      <c r="J23" s="886" t="s">
        <v>118</v>
      </c>
      <c r="K23" s="887"/>
      <c r="L23" s="886" t="s">
        <v>119</v>
      </c>
      <c r="M23" s="887"/>
      <c r="N23" s="888" t="s">
        <v>6</v>
      </c>
      <c r="O23" s="889"/>
      <c r="P23" s="425" t="s">
        <v>326</v>
      </c>
    </row>
    <row r="24" spans="1:19" x14ac:dyDescent="0.35">
      <c r="A24" s="511" t="s">
        <v>323</v>
      </c>
      <c r="B24" s="511" t="s">
        <v>324</v>
      </c>
      <c r="C24" s="896"/>
      <c r="D24" s="428" t="s">
        <v>328</v>
      </c>
      <c r="E24" s="429" t="s">
        <v>329</v>
      </c>
      <c r="F24" s="428" t="s">
        <v>328</v>
      </c>
      <c r="G24" s="430" t="s">
        <v>329</v>
      </c>
      <c r="H24" s="431" t="s">
        <v>328</v>
      </c>
      <c r="I24" s="429" t="s">
        <v>329</v>
      </c>
      <c r="J24" s="428" t="s">
        <v>328</v>
      </c>
      <c r="K24" s="430" t="s">
        <v>329</v>
      </c>
      <c r="L24" s="428" t="s">
        <v>328</v>
      </c>
      <c r="M24" s="430" t="s">
        <v>329</v>
      </c>
      <c r="N24" s="432" t="s">
        <v>328</v>
      </c>
      <c r="O24" s="433" t="s">
        <v>329</v>
      </c>
      <c r="P24" s="434" t="s">
        <v>330</v>
      </c>
    </row>
    <row r="25" spans="1:19" x14ac:dyDescent="0.35">
      <c r="A25" s="562"/>
      <c r="B25" s="563"/>
      <c r="C25" s="564">
        <v>0</v>
      </c>
      <c r="D25" s="565"/>
      <c r="E25" s="439">
        <f t="shared" ref="E25:E30" si="6">ROUND((C25*D25),0)</f>
        <v>0</v>
      </c>
      <c r="F25" s="571"/>
      <c r="G25" s="440">
        <f t="shared" ref="G25:G30" si="7">ROUND(IF($P25="Y",(($C25*F25)*(1+$R$4)),($C25*F25)),0)</f>
        <v>0</v>
      </c>
      <c r="H25" s="574"/>
      <c r="I25" s="439">
        <f t="shared" ref="I25:I30" si="8">ROUND(IF($P25="Y",(($C25*H25)*(1+$R$4)*(1+$R$4)),($C25*H25)),0)</f>
        <v>0</v>
      </c>
      <c r="J25" s="571"/>
      <c r="K25" s="440">
        <f t="shared" ref="K25:K30" si="9">ROUND(IF($P25="Y",(($C25*J25)*(1+$R$4)*(1+$R$4)*(1+$R$4)),($C25*J25)),0)</f>
        <v>0</v>
      </c>
      <c r="L25" s="577"/>
      <c r="M25" s="440">
        <f t="shared" ref="M25:M30" si="10">ROUND(IF($P25="Y",(($C25*L25)*(1+$R$4)*(1+$R$4)*(1+$R$4)*(1+$R$4)),($C25*L25)),0)</f>
        <v>0</v>
      </c>
      <c r="N25" s="441">
        <f t="shared" si="5"/>
        <v>0</v>
      </c>
      <c r="O25" s="442">
        <f t="shared" si="5"/>
        <v>0</v>
      </c>
      <c r="P25" s="580" t="s">
        <v>179</v>
      </c>
    </row>
    <row r="26" spans="1:19" x14ac:dyDescent="0.35">
      <c r="A26" s="562"/>
      <c r="B26" s="563"/>
      <c r="C26" s="564">
        <v>0</v>
      </c>
      <c r="D26" s="565"/>
      <c r="E26" s="439">
        <f t="shared" si="6"/>
        <v>0</v>
      </c>
      <c r="F26" s="571"/>
      <c r="G26" s="440">
        <f t="shared" si="7"/>
        <v>0</v>
      </c>
      <c r="H26" s="574"/>
      <c r="I26" s="439">
        <f t="shared" si="8"/>
        <v>0</v>
      </c>
      <c r="J26" s="571"/>
      <c r="K26" s="440">
        <f t="shared" si="9"/>
        <v>0</v>
      </c>
      <c r="L26" s="577"/>
      <c r="M26" s="440">
        <f t="shared" si="10"/>
        <v>0</v>
      </c>
      <c r="N26" s="441">
        <f t="shared" si="5"/>
        <v>0</v>
      </c>
      <c r="O26" s="442">
        <f t="shared" si="5"/>
        <v>0</v>
      </c>
      <c r="P26" s="580" t="s">
        <v>179</v>
      </c>
    </row>
    <row r="27" spans="1:19" x14ac:dyDescent="0.35">
      <c r="A27" s="562"/>
      <c r="B27" s="563"/>
      <c r="C27" s="564">
        <v>0</v>
      </c>
      <c r="D27" s="565"/>
      <c r="E27" s="439">
        <f t="shared" si="6"/>
        <v>0</v>
      </c>
      <c r="F27" s="571"/>
      <c r="G27" s="440">
        <f t="shared" si="7"/>
        <v>0</v>
      </c>
      <c r="H27" s="574"/>
      <c r="I27" s="439">
        <f t="shared" si="8"/>
        <v>0</v>
      </c>
      <c r="J27" s="571"/>
      <c r="K27" s="440">
        <f t="shared" si="9"/>
        <v>0</v>
      </c>
      <c r="L27" s="577"/>
      <c r="M27" s="440">
        <f t="shared" si="10"/>
        <v>0</v>
      </c>
      <c r="N27" s="441">
        <f t="shared" si="5"/>
        <v>0</v>
      </c>
      <c r="O27" s="442">
        <f t="shared" si="5"/>
        <v>0</v>
      </c>
      <c r="P27" s="580" t="s">
        <v>179</v>
      </c>
    </row>
    <row r="28" spans="1:19" x14ac:dyDescent="0.35">
      <c r="A28" s="562"/>
      <c r="B28" s="563"/>
      <c r="C28" s="564">
        <v>0</v>
      </c>
      <c r="D28" s="565"/>
      <c r="E28" s="439">
        <f t="shared" si="6"/>
        <v>0</v>
      </c>
      <c r="F28" s="571"/>
      <c r="G28" s="440">
        <f t="shared" si="7"/>
        <v>0</v>
      </c>
      <c r="H28" s="574"/>
      <c r="I28" s="439">
        <f t="shared" si="8"/>
        <v>0</v>
      </c>
      <c r="J28" s="571"/>
      <c r="K28" s="440">
        <f t="shared" si="9"/>
        <v>0</v>
      </c>
      <c r="L28" s="577"/>
      <c r="M28" s="440">
        <f t="shared" si="10"/>
        <v>0</v>
      </c>
      <c r="N28" s="441">
        <f t="shared" si="5"/>
        <v>0</v>
      </c>
      <c r="O28" s="442">
        <f t="shared" si="5"/>
        <v>0</v>
      </c>
      <c r="P28" s="580" t="s">
        <v>179</v>
      </c>
    </row>
    <row r="29" spans="1:19" x14ac:dyDescent="0.35">
      <c r="A29" s="562"/>
      <c r="B29" s="563"/>
      <c r="C29" s="564">
        <v>0</v>
      </c>
      <c r="D29" s="565"/>
      <c r="E29" s="439">
        <f t="shared" si="6"/>
        <v>0</v>
      </c>
      <c r="F29" s="571"/>
      <c r="G29" s="440">
        <f t="shared" si="7"/>
        <v>0</v>
      </c>
      <c r="H29" s="574"/>
      <c r="I29" s="439">
        <f t="shared" si="8"/>
        <v>0</v>
      </c>
      <c r="J29" s="571"/>
      <c r="K29" s="440">
        <f t="shared" si="9"/>
        <v>0</v>
      </c>
      <c r="L29" s="577"/>
      <c r="M29" s="440">
        <f t="shared" si="10"/>
        <v>0</v>
      </c>
      <c r="N29" s="441">
        <f t="shared" si="5"/>
        <v>0</v>
      </c>
      <c r="O29" s="442">
        <f t="shared" si="5"/>
        <v>0</v>
      </c>
      <c r="P29" s="580" t="s">
        <v>179</v>
      </c>
    </row>
    <row r="30" spans="1:19" x14ac:dyDescent="0.35">
      <c r="A30" s="562"/>
      <c r="B30" s="563"/>
      <c r="C30" s="564">
        <v>0</v>
      </c>
      <c r="D30" s="565"/>
      <c r="E30" s="439">
        <f t="shared" si="6"/>
        <v>0</v>
      </c>
      <c r="F30" s="571"/>
      <c r="G30" s="440">
        <f t="shared" si="7"/>
        <v>0</v>
      </c>
      <c r="H30" s="574"/>
      <c r="I30" s="439">
        <f t="shared" si="8"/>
        <v>0</v>
      </c>
      <c r="J30" s="571"/>
      <c r="K30" s="440">
        <f t="shared" si="9"/>
        <v>0</v>
      </c>
      <c r="L30" s="577"/>
      <c r="M30" s="440">
        <f t="shared" si="10"/>
        <v>0</v>
      </c>
      <c r="N30" s="441">
        <f t="shared" si="5"/>
        <v>0</v>
      </c>
      <c r="O30" s="442">
        <f t="shared" si="5"/>
        <v>0</v>
      </c>
      <c r="P30" s="580" t="s">
        <v>179</v>
      </c>
    </row>
    <row r="31" spans="1:19" s="218" customFormat="1" x14ac:dyDescent="0.35">
      <c r="A31" s="516"/>
      <c r="B31" s="929" t="s">
        <v>360</v>
      </c>
      <c r="C31" s="930"/>
      <c r="D31" s="928">
        <f>SUM(E25:E30)</f>
        <v>0</v>
      </c>
      <c r="E31" s="928"/>
      <c r="F31" s="928">
        <f>SUM(G25:G30)</f>
        <v>0</v>
      </c>
      <c r="G31" s="928"/>
      <c r="H31" s="928">
        <f>SUM(I25:I30)</f>
        <v>0</v>
      </c>
      <c r="I31" s="928"/>
      <c r="J31" s="928">
        <f>SUM(K25:K30)</f>
        <v>0</v>
      </c>
      <c r="K31" s="928"/>
      <c r="L31" s="928">
        <f>SUM(M25:M30)</f>
        <v>0</v>
      </c>
      <c r="M31" s="928"/>
      <c r="N31" s="928">
        <f>SUM(O25:O30)</f>
        <v>0</v>
      </c>
      <c r="O31" s="928"/>
      <c r="R31"/>
      <c r="S31"/>
    </row>
    <row r="32" spans="1:19" s="218" customFormat="1" x14ac:dyDescent="0.35">
      <c r="R32"/>
      <c r="S32"/>
    </row>
    <row r="33" spans="1:19" x14ac:dyDescent="0.35">
      <c r="A33" s="931" t="s">
        <v>361</v>
      </c>
      <c r="B33" s="932"/>
      <c r="C33" s="896" t="s">
        <v>325</v>
      </c>
      <c r="D33" s="886" t="s">
        <v>115</v>
      </c>
      <c r="E33" s="885"/>
      <c r="F33" s="886" t="s">
        <v>116</v>
      </c>
      <c r="G33" s="887"/>
      <c r="H33" s="885" t="s">
        <v>117</v>
      </c>
      <c r="I33" s="885"/>
      <c r="J33" s="886" t="s">
        <v>118</v>
      </c>
      <c r="K33" s="887"/>
      <c r="L33" s="886" t="s">
        <v>119</v>
      </c>
      <c r="M33" s="887"/>
      <c r="N33" s="888" t="s">
        <v>6</v>
      </c>
      <c r="O33" s="889"/>
      <c r="P33" s="425" t="s">
        <v>326</v>
      </c>
    </row>
    <row r="34" spans="1:19" x14ac:dyDescent="0.35">
      <c r="A34" s="511" t="s">
        <v>323</v>
      </c>
      <c r="B34" s="511" t="s">
        <v>324</v>
      </c>
      <c r="C34" s="896"/>
      <c r="D34" s="428" t="s">
        <v>328</v>
      </c>
      <c r="E34" s="429" t="s">
        <v>329</v>
      </c>
      <c r="F34" s="428" t="s">
        <v>328</v>
      </c>
      <c r="G34" s="430" t="s">
        <v>329</v>
      </c>
      <c r="H34" s="431" t="s">
        <v>328</v>
      </c>
      <c r="I34" s="429" t="s">
        <v>329</v>
      </c>
      <c r="J34" s="428" t="s">
        <v>328</v>
      </c>
      <c r="K34" s="430" t="s">
        <v>329</v>
      </c>
      <c r="L34" s="428" t="s">
        <v>328</v>
      </c>
      <c r="M34" s="430" t="s">
        <v>329</v>
      </c>
      <c r="N34" s="432" t="s">
        <v>328</v>
      </c>
      <c r="O34" s="433" t="s">
        <v>329</v>
      </c>
      <c r="P34" s="434" t="s">
        <v>330</v>
      </c>
    </row>
    <row r="35" spans="1:19" x14ac:dyDescent="0.35">
      <c r="A35" s="562"/>
      <c r="B35" s="563"/>
      <c r="C35" s="564">
        <v>0</v>
      </c>
      <c r="D35" s="565"/>
      <c r="E35" s="439">
        <f t="shared" si="0"/>
        <v>0</v>
      </c>
      <c r="F35" s="571"/>
      <c r="G35" s="440">
        <f t="shared" si="1"/>
        <v>0</v>
      </c>
      <c r="H35" s="574"/>
      <c r="I35" s="439">
        <f t="shared" si="2"/>
        <v>0</v>
      </c>
      <c r="J35" s="571"/>
      <c r="K35" s="440">
        <f t="shared" si="3"/>
        <v>0</v>
      </c>
      <c r="L35" s="577"/>
      <c r="M35" s="440">
        <f t="shared" si="4"/>
        <v>0</v>
      </c>
      <c r="N35" s="441">
        <f t="shared" si="5"/>
        <v>0</v>
      </c>
      <c r="O35" s="442">
        <f t="shared" si="5"/>
        <v>0</v>
      </c>
      <c r="P35" s="580" t="s">
        <v>179</v>
      </c>
    </row>
    <row r="36" spans="1:19" x14ac:dyDescent="0.35">
      <c r="A36" s="562"/>
      <c r="B36" s="563"/>
      <c r="C36" s="564">
        <v>0</v>
      </c>
      <c r="D36" s="565"/>
      <c r="E36" s="439">
        <f t="shared" si="0"/>
        <v>0</v>
      </c>
      <c r="F36" s="571"/>
      <c r="G36" s="440">
        <f t="shared" si="1"/>
        <v>0</v>
      </c>
      <c r="H36" s="574"/>
      <c r="I36" s="439">
        <f t="shared" si="2"/>
        <v>0</v>
      </c>
      <c r="J36" s="571"/>
      <c r="K36" s="440">
        <f t="shared" si="3"/>
        <v>0</v>
      </c>
      <c r="L36" s="577"/>
      <c r="M36" s="440">
        <f t="shared" si="4"/>
        <v>0</v>
      </c>
      <c r="N36" s="441">
        <f t="shared" si="5"/>
        <v>0</v>
      </c>
      <c r="O36" s="442">
        <f t="shared" si="5"/>
        <v>0</v>
      </c>
      <c r="P36" s="580" t="s">
        <v>179</v>
      </c>
    </row>
    <row r="37" spans="1:19" x14ac:dyDescent="0.35">
      <c r="A37" s="562"/>
      <c r="B37" s="563"/>
      <c r="C37" s="564">
        <v>0</v>
      </c>
      <c r="D37" s="565"/>
      <c r="E37" s="439">
        <f t="shared" si="0"/>
        <v>0</v>
      </c>
      <c r="F37" s="571"/>
      <c r="G37" s="440">
        <f t="shared" si="1"/>
        <v>0</v>
      </c>
      <c r="H37" s="574"/>
      <c r="I37" s="439">
        <f t="shared" si="2"/>
        <v>0</v>
      </c>
      <c r="J37" s="571"/>
      <c r="K37" s="440">
        <f t="shared" si="3"/>
        <v>0</v>
      </c>
      <c r="L37" s="577"/>
      <c r="M37" s="440">
        <f t="shared" si="4"/>
        <v>0</v>
      </c>
      <c r="N37" s="441">
        <f t="shared" si="5"/>
        <v>0</v>
      </c>
      <c r="O37" s="442">
        <f t="shared" si="5"/>
        <v>0</v>
      </c>
      <c r="P37" s="580" t="s">
        <v>179</v>
      </c>
    </row>
    <row r="38" spans="1:19" x14ac:dyDescent="0.35">
      <c r="A38" s="562"/>
      <c r="B38" s="563"/>
      <c r="C38" s="564">
        <v>0</v>
      </c>
      <c r="D38" s="565"/>
      <c r="E38" s="439">
        <f t="shared" si="0"/>
        <v>0</v>
      </c>
      <c r="F38" s="571"/>
      <c r="G38" s="440">
        <f t="shared" si="1"/>
        <v>0</v>
      </c>
      <c r="H38" s="574"/>
      <c r="I38" s="439">
        <f t="shared" si="2"/>
        <v>0</v>
      </c>
      <c r="J38" s="571"/>
      <c r="K38" s="440">
        <f t="shared" si="3"/>
        <v>0</v>
      </c>
      <c r="L38" s="577"/>
      <c r="M38" s="440">
        <f t="shared" si="4"/>
        <v>0</v>
      </c>
      <c r="N38" s="441">
        <f t="shared" si="5"/>
        <v>0</v>
      </c>
      <c r="O38" s="442">
        <f t="shared" si="5"/>
        <v>0</v>
      </c>
      <c r="P38" s="580" t="s">
        <v>179</v>
      </c>
    </row>
    <row r="39" spans="1:19" x14ac:dyDescent="0.35">
      <c r="A39" s="562"/>
      <c r="B39" s="563"/>
      <c r="C39" s="564">
        <v>0</v>
      </c>
      <c r="D39" s="565"/>
      <c r="E39" s="439">
        <f t="shared" si="0"/>
        <v>0</v>
      </c>
      <c r="F39" s="571"/>
      <c r="G39" s="440">
        <f t="shared" si="1"/>
        <v>0</v>
      </c>
      <c r="H39" s="574"/>
      <c r="I39" s="439">
        <f t="shared" si="2"/>
        <v>0</v>
      </c>
      <c r="J39" s="571"/>
      <c r="K39" s="440">
        <f t="shared" si="3"/>
        <v>0</v>
      </c>
      <c r="L39" s="577"/>
      <c r="M39" s="440">
        <f t="shared" si="4"/>
        <v>0</v>
      </c>
      <c r="N39" s="441">
        <f t="shared" si="5"/>
        <v>0</v>
      </c>
      <c r="O39" s="442">
        <f t="shared" si="5"/>
        <v>0</v>
      </c>
      <c r="P39" s="580" t="s">
        <v>179</v>
      </c>
    </row>
    <row r="40" spans="1:19" x14ac:dyDescent="0.35">
      <c r="A40" s="562"/>
      <c r="B40" s="563"/>
      <c r="C40" s="564">
        <v>0</v>
      </c>
      <c r="D40" s="565"/>
      <c r="E40" s="439">
        <f t="shared" si="0"/>
        <v>0</v>
      </c>
      <c r="F40" s="571"/>
      <c r="G40" s="440">
        <f t="shared" si="1"/>
        <v>0</v>
      </c>
      <c r="H40" s="574"/>
      <c r="I40" s="439">
        <f t="shared" si="2"/>
        <v>0</v>
      </c>
      <c r="J40" s="571"/>
      <c r="K40" s="440">
        <f t="shared" si="3"/>
        <v>0</v>
      </c>
      <c r="L40" s="577"/>
      <c r="M40" s="440">
        <f t="shared" si="4"/>
        <v>0</v>
      </c>
      <c r="N40" s="441">
        <f t="shared" si="5"/>
        <v>0</v>
      </c>
      <c r="O40" s="442">
        <f t="shared" si="5"/>
        <v>0</v>
      </c>
      <c r="P40" s="580" t="s">
        <v>179</v>
      </c>
    </row>
    <row r="41" spans="1:19" s="218" customFormat="1" x14ac:dyDescent="0.35">
      <c r="A41" s="516"/>
      <c r="B41" s="929" t="s">
        <v>362</v>
      </c>
      <c r="C41" s="930"/>
      <c r="D41" s="928">
        <f>SUM(E35:E40)</f>
        <v>0</v>
      </c>
      <c r="E41" s="928"/>
      <c r="F41" s="928">
        <f>SUM(G35:G40)</f>
        <v>0</v>
      </c>
      <c r="G41" s="928"/>
      <c r="H41" s="928">
        <f>SUM(I35:I40)</f>
        <v>0</v>
      </c>
      <c r="I41" s="928"/>
      <c r="J41" s="928">
        <f>SUM(K35:K40)</f>
        <v>0</v>
      </c>
      <c r="K41" s="928"/>
      <c r="L41" s="928">
        <f>SUM(M35:M40)</f>
        <v>0</v>
      </c>
      <c r="M41" s="928"/>
      <c r="N41" s="928">
        <f>SUM(O35:O40)</f>
        <v>0</v>
      </c>
      <c r="O41" s="928"/>
      <c r="R41"/>
      <c r="S41"/>
    </row>
    <row r="42" spans="1:19" s="218" customFormat="1" x14ac:dyDescent="0.35">
      <c r="R42"/>
      <c r="S42"/>
    </row>
    <row r="43" spans="1:19" s="218" customFormat="1" x14ac:dyDescent="0.35">
      <c r="A43" s="931" t="s">
        <v>363</v>
      </c>
      <c r="B43" s="932"/>
      <c r="C43" s="896" t="s">
        <v>325</v>
      </c>
      <c r="D43" s="886" t="s">
        <v>115</v>
      </c>
      <c r="E43" s="885"/>
      <c r="F43" s="886" t="s">
        <v>116</v>
      </c>
      <c r="G43" s="887"/>
      <c r="H43" s="885" t="s">
        <v>117</v>
      </c>
      <c r="I43" s="885"/>
      <c r="J43" s="886" t="s">
        <v>118</v>
      </c>
      <c r="K43" s="887"/>
      <c r="L43" s="886" t="s">
        <v>119</v>
      </c>
      <c r="M43" s="887"/>
      <c r="N43" s="888" t="s">
        <v>6</v>
      </c>
      <c r="O43" s="889"/>
      <c r="P43" s="425" t="s">
        <v>326</v>
      </c>
      <c r="R43"/>
      <c r="S43"/>
    </row>
    <row r="44" spans="1:19" s="218" customFormat="1" x14ac:dyDescent="0.35">
      <c r="A44" s="511" t="s">
        <v>323</v>
      </c>
      <c r="B44" s="511" t="s">
        <v>324</v>
      </c>
      <c r="C44" s="896"/>
      <c r="D44" s="428" t="s">
        <v>328</v>
      </c>
      <c r="E44" s="429" t="s">
        <v>329</v>
      </c>
      <c r="F44" s="428" t="s">
        <v>328</v>
      </c>
      <c r="G44" s="430" t="s">
        <v>329</v>
      </c>
      <c r="H44" s="431" t="s">
        <v>328</v>
      </c>
      <c r="I44" s="429" t="s">
        <v>329</v>
      </c>
      <c r="J44" s="428" t="s">
        <v>328</v>
      </c>
      <c r="K44" s="430" t="s">
        <v>329</v>
      </c>
      <c r="L44" s="428" t="s">
        <v>328</v>
      </c>
      <c r="M44" s="430" t="s">
        <v>329</v>
      </c>
      <c r="N44" s="432" t="s">
        <v>328</v>
      </c>
      <c r="O44" s="433" t="s">
        <v>329</v>
      </c>
      <c r="P44" s="434" t="s">
        <v>330</v>
      </c>
      <c r="R44"/>
      <c r="S44"/>
    </row>
    <row r="45" spans="1:19" x14ac:dyDescent="0.35">
      <c r="A45" s="562"/>
      <c r="B45" s="563"/>
      <c r="C45" s="564">
        <v>0</v>
      </c>
      <c r="D45" s="565"/>
      <c r="E45" s="439">
        <f t="shared" si="0"/>
        <v>0</v>
      </c>
      <c r="F45" s="571"/>
      <c r="G45" s="440">
        <f t="shared" si="1"/>
        <v>0</v>
      </c>
      <c r="H45" s="574"/>
      <c r="I45" s="439">
        <f t="shared" si="2"/>
        <v>0</v>
      </c>
      <c r="J45" s="571"/>
      <c r="K45" s="440">
        <f t="shared" si="3"/>
        <v>0</v>
      </c>
      <c r="L45" s="577"/>
      <c r="M45" s="440">
        <f t="shared" si="4"/>
        <v>0</v>
      </c>
      <c r="N45" s="441">
        <f t="shared" si="5"/>
        <v>0</v>
      </c>
      <c r="O45" s="442">
        <f t="shared" si="5"/>
        <v>0</v>
      </c>
      <c r="P45" s="580" t="s">
        <v>179</v>
      </c>
    </row>
    <row r="46" spans="1:19" x14ac:dyDescent="0.35">
      <c r="A46" s="562"/>
      <c r="B46" s="563"/>
      <c r="C46" s="564">
        <v>0</v>
      </c>
      <c r="D46" s="565"/>
      <c r="E46" s="439">
        <f t="shared" si="0"/>
        <v>0</v>
      </c>
      <c r="F46" s="571"/>
      <c r="G46" s="440">
        <f t="shared" si="1"/>
        <v>0</v>
      </c>
      <c r="H46" s="574"/>
      <c r="I46" s="439">
        <f t="shared" si="2"/>
        <v>0</v>
      </c>
      <c r="J46" s="571"/>
      <c r="K46" s="440">
        <f t="shared" si="3"/>
        <v>0</v>
      </c>
      <c r="L46" s="577"/>
      <c r="M46" s="440">
        <f t="shared" si="4"/>
        <v>0</v>
      </c>
      <c r="N46" s="441">
        <f t="shared" si="5"/>
        <v>0</v>
      </c>
      <c r="O46" s="442">
        <f t="shared" si="5"/>
        <v>0</v>
      </c>
      <c r="P46" s="580" t="s">
        <v>179</v>
      </c>
    </row>
    <row r="47" spans="1:19" x14ac:dyDescent="0.35">
      <c r="A47" s="562"/>
      <c r="B47" s="563"/>
      <c r="C47" s="564">
        <v>0</v>
      </c>
      <c r="D47" s="565"/>
      <c r="E47" s="439">
        <f t="shared" si="0"/>
        <v>0</v>
      </c>
      <c r="F47" s="571"/>
      <c r="G47" s="440">
        <f t="shared" si="1"/>
        <v>0</v>
      </c>
      <c r="H47" s="574"/>
      <c r="I47" s="439">
        <f t="shared" si="2"/>
        <v>0</v>
      </c>
      <c r="J47" s="571"/>
      <c r="K47" s="440">
        <f t="shared" si="3"/>
        <v>0</v>
      </c>
      <c r="L47" s="577"/>
      <c r="M47" s="440">
        <f t="shared" si="4"/>
        <v>0</v>
      </c>
      <c r="N47" s="441">
        <f t="shared" si="5"/>
        <v>0</v>
      </c>
      <c r="O47" s="442">
        <f t="shared" si="5"/>
        <v>0</v>
      </c>
      <c r="P47" s="580" t="s">
        <v>179</v>
      </c>
    </row>
    <row r="48" spans="1:19" x14ac:dyDescent="0.35">
      <c r="A48" s="562"/>
      <c r="B48" s="563"/>
      <c r="C48" s="564">
        <v>0</v>
      </c>
      <c r="D48" s="565"/>
      <c r="E48" s="439">
        <f t="shared" si="0"/>
        <v>0</v>
      </c>
      <c r="F48" s="571"/>
      <c r="G48" s="440">
        <f t="shared" si="1"/>
        <v>0</v>
      </c>
      <c r="H48" s="574"/>
      <c r="I48" s="439">
        <f t="shared" si="2"/>
        <v>0</v>
      </c>
      <c r="J48" s="571"/>
      <c r="K48" s="440">
        <f t="shared" si="3"/>
        <v>0</v>
      </c>
      <c r="L48" s="577"/>
      <c r="M48" s="440">
        <f t="shared" si="4"/>
        <v>0</v>
      </c>
      <c r="N48" s="441">
        <f t="shared" si="5"/>
        <v>0</v>
      </c>
      <c r="O48" s="442">
        <f t="shared" si="5"/>
        <v>0</v>
      </c>
      <c r="P48" s="580" t="s">
        <v>179</v>
      </c>
    </row>
    <row r="49" spans="1:16" x14ac:dyDescent="0.35">
      <c r="A49" s="562"/>
      <c r="B49" s="563"/>
      <c r="C49" s="564">
        <v>0</v>
      </c>
      <c r="D49" s="565"/>
      <c r="E49" s="439">
        <f t="shared" si="0"/>
        <v>0</v>
      </c>
      <c r="F49" s="571"/>
      <c r="G49" s="440">
        <f t="shared" si="1"/>
        <v>0</v>
      </c>
      <c r="H49" s="574"/>
      <c r="I49" s="439">
        <f t="shared" si="2"/>
        <v>0</v>
      </c>
      <c r="J49" s="571"/>
      <c r="K49" s="440">
        <f t="shared" si="3"/>
        <v>0</v>
      </c>
      <c r="L49" s="577"/>
      <c r="M49" s="440">
        <f t="shared" si="4"/>
        <v>0</v>
      </c>
      <c r="N49" s="441">
        <f t="shared" si="5"/>
        <v>0</v>
      </c>
      <c r="O49" s="442">
        <f t="shared" si="5"/>
        <v>0</v>
      </c>
      <c r="P49" s="580" t="s">
        <v>179</v>
      </c>
    </row>
    <row r="50" spans="1:16" x14ac:dyDescent="0.35">
      <c r="A50" s="562"/>
      <c r="B50" s="563"/>
      <c r="C50" s="564">
        <v>0</v>
      </c>
      <c r="D50" s="565"/>
      <c r="E50" s="439">
        <f t="shared" si="0"/>
        <v>0</v>
      </c>
      <c r="F50" s="571"/>
      <c r="G50" s="440">
        <f t="shared" si="1"/>
        <v>0</v>
      </c>
      <c r="H50" s="574"/>
      <c r="I50" s="439">
        <f t="shared" si="2"/>
        <v>0</v>
      </c>
      <c r="J50" s="571"/>
      <c r="K50" s="440">
        <f t="shared" si="3"/>
        <v>0</v>
      </c>
      <c r="L50" s="577"/>
      <c r="M50" s="440">
        <f t="shared" si="4"/>
        <v>0</v>
      </c>
      <c r="N50" s="441">
        <f t="shared" si="5"/>
        <v>0</v>
      </c>
      <c r="O50" s="442">
        <f t="shared" si="5"/>
        <v>0</v>
      </c>
      <c r="P50" s="580" t="s">
        <v>179</v>
      </c>
    </row>
    <row r="51" spans="1:16" x14ac:dyDescent="0.35">
      <c r="A51" s="562"/>
      <c r="B51" s="563"/>
      <c r="C51" s="564">
        <v>0</v>
      </c>
      <c r="D51" s="565"/>
      <c r="E51" s="439">
        <f t="shared" si="0"/>
        <v>0</v>
      </c>
      <c r="F51" s="571"/>
      <c r="G51" s="440">
        <f t="shared" si="1"/>
        <v>0</v>
      </c>
      <c r="H51" s="574"/>
      <c r="I51" s="439">
        <f t="shared" si="2"/>
        <v>0</v>
      </c>
      <c r="J51" s="571"/>
      <c r="K51" s="440">
        <f t="shared" si="3"/>
        <v>0</v>
      </c>
      <c r="L51" s="577"/>
      <c r="M51" s="440">
        <f t="shared" si="4"/>
        <v>0</v>
      </c>
      <c r="N51" s="441">
        <f t="shared" si="5"/>
        <v>0</v>
      </c>
      <c r="O51" s="442">
        <f t="shared" si="5"/>
        <v>0</v>
      </c>
      <c r="P51" s="580" t="s">
        <v>179</v>
      </c>
    </row>
    <row r="52" spans="1:16" x14ac:dyDescent="0.35">
      <c r="A52" s="562"/>
      <c r="B52" s="563"/>
      <c r="C52" s="564">
        <v>0</v>
      </c>
      <c r="D52" s="565"/>
      <c r="E52" s="439">
        <f t="shared" si="0"/>
        <v>0</v>
      </c>
      <c r="F52" s="571"/>
      <c r="G52" s="440">
        <f t="shared" si="1"/>
        <v>0</v>
      </c>
      <c r="H52" s="574"/>
      <c r="I52" s="439">
        <f t="shared" si="2"/>
        <v>0</v>
      </c>
      <c r="J52" s="571"/>
      <c r="K52" s="440">
        <f t="shared" si="3"/>
        <v>0</v>
      </c>
      <c r="L52" s="577"/>
      <c r="M52" s="440">
        <f t="shared" si="4"/>
        <v>0</v>
      </c>
      <c r="N52" s="441">
        <f t="shared" si="5"/>
        <v>0</v>
      </c>
      <c r="O52" s="442">
        <f t="shared" si="5"/>
        <v>0</v>
      </c>
      <c r="P52" s="580" t="s">
        <v>179</v>
      </c>
    </row>
    <row r="53" spans="1:16" x14ac:dyDescent="0.35">
      <c r="A53" s="562"/>
      <c r="B53" s="563"/>
      <c r="C53" s="564">
        <v>0</v>
      </c>
      <c r="D53" s="565"/>
      <c r="E53" s="439">
        <f t="shared" si="0"/>
        <v>0</v>
      </c>
      <c r="F53" s="571"/>
      <c r="G53" s="440">
        <f t="shared" si="1"/>
        <v>0</v>
      </c>
      <c r="H53" s="574"/>
      <c r="I53" s="439">
        <f t="shared" si="2"/>
        <v>0</v>
      </c>
      <c r="J53" s="571"/>
      <c r="K53" s="440">
        <f t="shared" si="3"/>
        <v>0</v>
      </c>
      <c r="L53" s="577"/>
      <c r="M53" s="440">
        <f t="shared" si="4"/>
        <v>0</v>
      </c>
      <c r="N53" s="441">
        <f t="shared" si="5"/>
        <v>0</v>
      </c>
      <c r="O53" s="442">
        <f t="shared" si="5"/>
        <v>0</v>
      </c>
      <c r="P53" s="580" t="s">
        <v>179</v>
      </c>
    </row>
    <row r="54" spans="1:16" x14ac:dyDescent="0.35">
      <c r="A54" s="516"/>
      <c r="B54" s="929" t="s">
        <v>364</v>
      </c>
      <c r="C54" s="930"/>
      <c r="D54" s="928">
        <f>SUM(E45:E53)</f>
        <v>0</v>
      </c>
      <c r="E54" s="928"/>
      <c r="F54" s="928">
        <f t="shared" ref="F54" si="11">SUM(G45:G53)</f>
        <v>0</v>
      </c>
      <c r="G54" s="928"/>
      <c r="H54" s="928">
        <f t="shared" ref="H54" si="12">SUM(I45:I53)</f>
        <v>0</v>
      </c>
      <c r="I54" s="928"/>
      <c r="J54" s="928">
        <f t="shared" ref="J54" si="13">SUM(K45:K53)</f>
        <v>0</v>
      </c>
      <c r="K54" s="928"/>
      <c r="L54" s="928">
        <f t="shared" ref="L54" si="14">SUM(M45:M53)</f>
        <v>0</v>
      </c>
      <c r="M54" s="928"/>
      <c r="N54" s="928">
        <f>SUM(O45:O53)</f>
        <v>0</v>
      </c>
      <c r="O54" s="928"/>
    </row>
    <row r="56" spans="1:16" x14ac:dyDescent="0.35">
      <c r="D56" s="892" t="s">
        <v>115</v>
      </c>
      <c r="E56" s="893"/>
      <c r="F56" s="892" t="s">
        <v>116</v>
      </c>
      <c r="G56" s="894"/>
      <c r="H56" s="893" t="s">
        <v>117</v>
      </c>
      <c r="I56" s="893"/>
      <c r="J56" s="892" t="s">
        <v>118</v>
      </c>
      <c r="K56" s="894"/>
      <c r="L56" s="892" t="s">
        <v>119</v>
      </c>
      <c r="M56" s="894"/>
      <c r="N56" s="893" t="s">
        <v>6</v>
      </c>
      <c r="O56" s="894"/>
      <c r="P56" s="443" t="s">
        <v>331</v>
      </c>
    </row>
    <row r="57" spans="1:16" ht="21" customHeight="1" x14ac:dyDescent="0.35">
      <c r="B57" s="927" t="s">
        <v>332</v>
      </c>
      <c r="C57" s="927"/>
      <c r="E57" s="517">
        <f>D11+D21+D31+D41+D54</f>
        <v>0</v>
      </c>
      <c r="G57" s="517">
        <f>F11+F21+F31+F41+F54</f>
        <v>0</v>
      </c>
      <c r="I57" s="517">
        <f>H11+H21+H31+H41+H54</f>
        <v>0</v>
      </c>
      <c r="K57" s="517">
        <f>J11+J21+J31+J41+J54</f>
        <v>0</v>
      </c>
      <c r="M57" s="517">
        <f>L11+L21+L31+L41+L54</f>
        <v>0</v>
      </c>
      <c r="O57" s="518">
        <f>N11+N21+N31+N41+N54</f>
        <v>0</v>
      </c>
      <c r="P57" t="b">
        <f>IF(O57=SUM(E57:M57),TRUE)</f>
        <v>1</v>
      </c>
    </row>
  </sheetData>
  <sheetProtection algorithmName="SHA-512" hashValue="2Lqs0ZznltTibKLxD1ZpEShI6vV//2TJn92WhLRwAutXXrJDR02yAyhox0QkvP3E9K4GaVhxDgmbGq6QgjUK2g==" saltValue="MzBmyfr7xUEY9V3iRVqrTQ==" spinCount="100000" sheet="1" objects="1" scenarios="1"/>
  <mergeCells count="85">
    <mergeCell ref="H3:I3"/>
    <mergeCell ref="C1:F1"/>
    <mergeCell ref="A3:B3"/>
    <mergeCell ref="C3:C4"/>
    <mergeCell ref="D3:E3"/>
    <mergeCell ref="F3:G3"/>
    <mergeCell ref="J3:K3"/>
    <mergeCell ref="L3:M3"/>
    <mergeCell ref="N3:O3"/>
    <mergeCell ref="R3:S3"/>
    <mergeCell ref="R4:S4"/>
    <mergeCell ref="L11:M11"/>
    <mergeCell ref="N11:O11"/>
    <mergeCell ref="A13:B13"/>
    <mergeCell ref="C13:C14"/>
    <mergeCell ref="D13:E13"/>
    <mergeCell ref="F13:G13"/>
    <mergeCell ref="H13:I13"/>
    <mergeCell ref="J13:K13"/>
    <mergeCell ref="L13:M13"/>
    <mergeCell ref="N13:O13"/>
    <mergeCell ref="B11:C11"/>
    <mergeCell ref="D11:E11"/>
    <mergeCell ref="F11:G11"/>
    <mergeCell ref="H11:I11"/>
    <mergeCell ref="J11:K11"/>
    <mergeCell ref="N21:O21"/>
    <mergeCell ref="A23:B23"/>
    <mergeCell ref="C23:C24"/>
    <mergeCell ref="D23:E23"/>
    <mergeCell ref="F23:G23"/>
    <mergeCell ref="H23:I23"/>
    <mergeCell ref="J23:K23"/>
    <mergeCell ref="L23:M23"/>
    <mergeCell ref="N23:O23"/>
    <mergeCell ref="B21:C21"/>
    <mergeCell ref="D21:E21"/>
    <mergeCell ref="F21:G21"/>
    <mergeCell ref="H21:I21"/>
    <mergeCell ref="J21:K21"/>
    <mergeCell ref="L21:M21"/>
    <mergeCell ref="N31:O31"/>
    <mergeCell ref="A33:B33"/>
    <mergeCell ref="C33:C34"/>
    <mergeCell ref="D33:E33"/>
    <mergeCell ref="F33:G33"/>
    <mergeCell ref="H33:I33"/>
    <mergeCell ref="J33:K33"/>
    <mergeCell ref="L33:M33"/>
    <mergeCell ref="N33:O33"/>
    <mergeCell ref="B31:C31"/>
    <mergeCell ref="D31:E31"/>
    <mergeCell ref="F31:G31"/>
    <mergeCell ref="H31:I31"/>
    <mergeCell ref="J31:K31"/>
    <mergeCell ref="L31:M31"/>
    <mergeCell ref="N41:O41"/>
    <mergeCell ref="A43:B43"/>
    <mergeCell ref="C43:C44"/>
    <mergeCell ref="D43:E43"/>
    <mergeCell ref="F43:G43"/>
    <mergeCell ref="H43:I43"/>
    <mergeCell ref="J43:K43"/>
    <mergeCell ref="L43:M43"/>
    <mergeCell ref="N43:O43"/>
    <mergeCell ref="B41:C41"/>
    <mergeCell ref="D41:E41"/>
    <mergeCell ref="F41:G41"/>
    <mergeCell ref="H41:I41"/>
    <mergeCell ref="J41:K41"/>
    <mergeCell ref="L41:M41"/>
    <mergeCell ref="B57:C57"/>
    <mergeCell ref="N54:O54"/>
    <mergeCell ref="D56:E56"/>
    <mergeCell ref="F56:G56"/>
    <mergeCell ref="H56:I56"/>
    <mergeCell ref="J56:K56"/>
    <mergeCell ref="L56:M56"/>
    <mergeCell ref="N56:O56"/>
    <mergeCell ref="B54:C54"/>
    <mergeCell ref="D54:E54"/>
    <mergeCell ref="F54:G54"/>
    <mergeCell ref="H54:I54"/>
    <mergeCell ref="J54:K54"/>
    <mergeCell ref="L54:M5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BFC0B-C8F7-4D8A-A20E-40067B5D1801}">
  <dimension ref="A1:V40"/>
  <sheetViews>
    <sheetView topLeftCell="A21" zoomScale="145" zoomScaleNormal="145" workbookViewId="0">
      <selection activeCell="A22" sqref="A22:N22"/>
    </sheetView>
  </sheetViews>
  <sheetFormatPr defaultRowHeight="11.5" x14ac:dyDescent="0.25"/>
  <cols>
    <col min="1" max="6" width="8.7265625" style="519"/>
    <col min="7" max="8" width="10.7265625" style="519" customWidth="1"/>
    <col min="9" max="9" width="4.7265625" style="519" customWidth="1"/>
    <col min="10" max="11" width="10.7265625" style="519" customWidth="1"/>
    <col min="12" max="12" width="4.7265625" style="519" customWidth="1"/>
    <col min="13" max="14" width="10.7265625" style="519" customWidth="1"/>
    <col min="15" max="15" width="0.7265625" style="519" customWidth="1"/>
    <col min="16" max="16" width="10.7265625" style="519" customWidth="1"/>
    <col min="17" max="17" width="4.7265625" style="519" customWidth="1"/>
    <col min="18" max="19" width="10.7265625" style="519" customWidth="1"/>
    <col min="20" max="262" width="8.7265625" style="519"/>
    <col min="263" max="264" width="10.7265625" style="519" customWidth="1"/>
    <col min="265" max="265" width="4.7265625" style="519" customWidth="1"/>
    <col min="266" max="267" width="10.7265625" style="519" customWidth="1"/>
    <col min="268" max="268" width="4.7265625" style="519" customWidth="1"/>
    <col min="269" max="272" width="10.7265625" style="519" customWidth="1"/>
    <col min="273" max="273" width="4.7265625" style="519" customWidth="1"/>
    <col min="274" max="275" width="10.7265625" style="519" customWidth="1"/>
    <col min="276" max="518" width="8.7265625" style="519"/>
    <col min="519" max="520" width="10.7265625" style="519" customWidth="1"/>
    <col min="521" max="521" width="4.7265625" style="519" customWidth="1"/>
    <col min="522" max="523" width="10.7265625" style="519" customWidth="1"/>
    <col min="524" max="524" width="4.7265625" style="519" customWidth="1"/>
    <col min="525" max="528" width="10.7265625" style="519" customWidth="1"/>
    <col min="529" max="529" width="4.7265625" style="519" customWidth="1"/>
    <col min="530" max="531" width="10.7265625" style="519" customWidth="1"/>
    <col min="532" max="774" width="8.7265625" style="519"/>
    <col min="775" max="776" width="10.7265625" style="519" customWidth="1"/>
    <col min="777" max="777" width="4.7265625" style="519" customWidth="1"/>
    <col min="778" max="779" width="10.7265625" style="519" customWidth="1"/>
    <col min="780" max="780" width="4.7265625" style="519" customWidth="1"/>
    <col min="781" max="784" width="10.7265625" style="519" customWidth="1"/>
    <col min="785" max="785" width="4.7265625" style="519" customWidth="1"/>
    <col min="786" max="787" width="10.7265625" style="519" customWidth="1"/>
    <col min="788" max="1030" width="8.7265625" style="519"/>
    <col min="1031" max="1032" width="10.7265625" style="519" customWidth="1"/>
    <col min="1033" max="1033" width="4.7265625" style="519" customWidth="1"/>
    <col min="1034" max="1035" width="10.7265625" style="519" customWidth="1"/>
    <col min="1036" max="1036" width="4.7265625" style="519" customWidth="1"/>
    <col min="1037" max="1040" width="10.7265625" style="519" customWidth="1"/>
    <col min="1041" max="1041" width="4.7265625" style="519" customWidth="1"/>
    <col min="1042" max="1043" width="10.7265625" style="519" customWidth="1"/>
    <col min="1044" max="1286" width="8.7265625" style="519"/>
    <col min="1287" max="1288" width="10.7265625" style="519" customWidth="1"/>
    <col min="1289" max="1289" width="4.7265625" style="519" customWidth="1"/>
    <col min="1290" max="1291" width="10.7265625" style="519" customWidth="1"/>
    <col min="1292" max="1292" width="4.7265625" style="519" customWidth="1"/>
    <col min="1293" max="1296" width="10.7265625" style="519" customWidth="1"/>
    <col min="1297" max="1297" width="4.7265625" style="519" customWidth="1"/>
    <col min="1298" max="1299" width="10.7265625" style="519" customWidth="1"/>
    <col min="1300" max="1542" width="8.7265625" style="519"/>
    <col min="1543" max="1544" width="10.7265625" style="519" customWidth="1"/>
    <col min="1545" max="1545" width="4.7265625" style="519" customWidth="1"/>
    <col min="1546" max="1547" width="10.7265625" style="519" customWidth="1"/>
    <col min="1548" max="1548" width="4.7265625" style="519" customWidth="1"/>
    <col min="1549" max="1552" width="10.7265625" style="519" customWidth="1"/>
    <col min="1553" max="1553" width="4.7265625" style="519" customWidth="1"/>
    <col min="1554" max="1555" width="10.7265625" style="519" customWidth="1"/>
    <col min="1556" max="1798" width="8.7265625" style="519"/>
    <col min="1799" max="1800" width="10.7265625" style="519" customWidth="1"/>
    <col min="1801" max="1801" width="4.7265625" style="519" customWidth="1"/>
    <col min="1802" max="1803" width="10.7265625" style="519" customWidth="1"/>
    <col min="1804" max="1804" width="4.7265625" style="519" customWidth="1"/>
    <col min="1805" max="1808" width="10.7265625" style="519" customWidth="1"/>
    <col min="1809" max="1809" width="4.7265625" style="519" customWidth="1"/>
    <col min="1810" max="1811" width="10.7265625" style="519" customWidth="1"/>
    <col min="1812" max="2054" width="8.7265625" style="519"/>
    <col min="2055" max="2056" width="10.7265625" style="519" customWidth="1"/>
    <col min="2057" max="2057" width="4.7265625" style="519" customWidth="1"/>
    <col min="2058" max="2059" width="10.7265625" style="519" customWidth="1"/>
    <col min="2060" max="2060" width="4.7265625" style="519" customWidth="1"/>
    <col min="2061" max="2064" width="10.7265625" style="519" customWidth="1"/>
    <col min="2065" max="2065" width="4.7265625" style="519" customWidth="1"/>
    <col min="2066" max="2067" width="10.7265625" style="519" customWidth="1"/>
    <col min="2068" max="2310" width="8.7265625" style="519"/>
    <col min="2311" max="2312" width="10.7265625" style="519" customWidth="1"/>
    <col min="2313" max="2313" width="4.7265625" style="519" customWidth="1"/>
    <col min="2314" max="2315" width="10.7265625" style="519" customWidth="1"/>
    <col min="2316" max="2316" width="4.7265625" style="519" customWidth="1"/>
    <col min="2317" max="2320" width="10.7265625" style="519" customWidth="1"/>
    <col min="2321" max="2321" width="4.7265625" style="519" customWidth="1"/>
    <col min="2322" max="2323" width="10.7265625" style="519" customWidth="1"/>
    <col min="2324" max="2566" width="8.7265625" style="519"/>
    <col min="2567" max="2568" width="10.7265625" style="519" customWidth="1"/>
    <col min="2569" max="2569" width="4.7265625" style="519" customWidth="1"/>
    <col min="2570" max="2571" width="10.7265625" style="519" customWidth="1"/>
    <col min="2572" max="2572" width="4.7265625" style="519" customWidth="1"/>
    <col min="2573" max="2576" width="10.7265625" style="519" customWidth="1"/>
    <col min="2577" max="2577" width="4.7265625" style="519" customWidth="1"/>
    <col min="2578" max="2579" width="10.7265625" style="519" customWidth="1"/>
    <col min="2580" max="2822" width="8.7265625" style="519"/>
    <col min="2823" max="2824" width="10.7265625" style="519" customWidth="1"/>
    <col min="2825" max="2825" width="4.7265625" style="519" customWidth="1"/>
    <col min="2826" max="2827" width="10.7265625" style="519" customWidth="1"/>
    <col min="2828" max="2828" width="4.7265625" style="519" customWidth="1"/>
    <col min="2829" max="2832" width="10.7265625" style="519" customWidth="1"/>
    <col min="2833" max="2833" width="4.7265625" style="519" customWidth="1"/>
    <col min="2834" max="2835" width="10.7265625" style="519" customWidth="1"/>
    <col min="2836" max="3078" width="8.7265625" style="519"/>
    <col min="3079" max="3080" width="10.7265625" style="519" customWidth="1"/>
    <col min="3081" max="3081" width="4.7265625" style="519" customWidth="1"/>
    <col min="3082" max="3083" width="10.7265625" style="519" customWidth="1"/>
    <col min="3084" max="3084" width="4.7265625" style="519" customWidth="1"/>
    <col min="3085" max="3088" width="10.7265625" style="519" customWidth="1"/>
    <col min="3089" max="3089" width="4.7265625" style="519" customWidth="1"/>
    <col min="3090" max="3091" width="10.7265625" style="519" customWidth="1"/>
    <col min="3092" max="3334" width="8.7265625" style="519"/>
    <col min="3335" max="3336" width="10.7265625" style="519" customWidth="1"/>
    <col min="3337" max="3337" width="4.7265625" style="519" customWidth="1"/>
    <col min="3338" max="3339" width="10.7265625" style="519" customWidth="1"/>
    <col min="3340" max="3340" width="4.7265625" style="519" customWidth="1"/>
    <col min="3341" max="3344" width="10.7265625" style="519" customWidth="1"/>
    <col min="3345" max="3345" width="4.7265625" style="519" customWidth="1"/>
    <col min="3346" max="3347" width="10.7265625" style="519" customWidth="1"/>
    <col min="3348" max="3590" width="8.7265625" style="519"/>
    <col min="3591" max="3592" width="10.7265625" style="519" customWidth="1"/>
    <col min="3593" max="3593" width="4.7265625" style="519" customWidth="1"/>
    <col min="3594" max="3595" width="10.7265625" style="519" customWidth="1"/>
    <col min="3596" max="3596" width="4.7265625" style="519" customWidth="1"/>
    <col min="3597" max="3600" width="10.7265625" style="519" customWidth="1"/>
    <col min="3601" max="3601" width="4.7265625" style="519" customWidth="1"/>
    <col min="3602" max="3603" width="10.7265625" style="519" customWidth="1"/>
    <col min="3604" max="3846" width="8.7265625" style="519"/>
    <col min="3847" max="3848" width="10.7265625" style="519" customWidth="1"/>
    <col min="3849" max="3849" width="4.7265625" style="519" customWidth="1"/>
    <col min="3850" max="3851" width="10.7265625" style="519" customWidth="1"/>
    <col min="3852" max="3852" width="4.7265625" style="519" customWidth="1"/>
    <col min="3853" max="3856" width="10.7265625" style="519" customWidth="1"/>
    <col min="3857" max="3857" width="4.7265625" style="519" customWidth="1"/>
    <col min="3858" max="3859" width="10.7265625" style="519" customWidth="1"/>
    <col min="3860" max="4102" width="8.7265625" style="519"/>
    <col min="4103" max="4104" width="10.7265625" style="519" customWidth="1"/>
    <col min="4105" max="4105" width="4.7265625" style="519" customWidth="1"/>
    <col min="4106" max="4107" width="10.7265625" style="519" customWidth="1"/>
    <col min="4108" max="4108" width="4.7265625" style="519" customWidth="1"/>
    <col min="4109" max="4112" width="10.7265625" style="519" customWidth="1"/>
    <col min="4113" max="4113" width="4.7265625" style="519" customWidth="1"/>
    <col min="4114" max="4115" width="10.7265625" style="519" customWidth="1"/>
    <col min="4116" max="4358" width="8.7265625" style="519"/>
    <col min="4359" max="4360" width="10.7265625" style="519" customWidth="1"/>
    <col min="4361" max="4361" width="4.7265625" style="519" customWidth="1"/>
    <col min="4362" max="4363" width="10.7265625" style="519" customWidth="1"/>
    <col min="4364" max="4364" width="4.7265625" style="519" customWidth="1"/>
    <col min="4365" max="4368" width="10.7265625" style="519" customWidth="1"/>
    <col min="4369" max="4369" width="4.7265625" style="519" customWidth="1"/>
    <col min="4370" max="4371" width="10.7265625" style="519" customWidth="1"/>
    <col min="4372" max="4614" width="8.7265625" style="519"/>
    <col min="4615" max="4616" width="10.7265625" style="519" customWidth="1"/>
    <col min="4617" max="4617" width="4.7265625" style="519" customWidth="1"/>
    <col min="4618" max="4619" width="10.7265625" style="519" customWidth="1"/>
    <col min="4620" max="4620" width="4.7265625" style="519" customWidth="1"/>
    <col min="4621" max="4624" width="10.7265625" style="519" customWidth="1"/>
    <col min="4625" max="4625" width="4.7265625" style="519" customWidth="1"/>
    <col min="4626" max="4627" width="10.7265625" style="519" customWidth="1"/>
    <col min="4628" max="4870" width="8.7265625" style="519"/>
    <col min="4871" max="4872" width="10.7265625" style="519" customWidth="1"/>
    <col min="4873" max="4873" width="4.7265625" style="519" customWidth="1"/>
    <col min="4874" max="4875" width="10.7265625" style="519" customWidth="1"/>
    <col min="4876" max="4876" width="4.7265625" style="519" customWidth="1"/>
    <col min="4877" max="4880" width="10.7265625" style="519" customWidth="1"/>
    <col min="4881" max="4881" width="4.7265625" style="519" customWidth="1"/>
    <col min="4882" max="4883" width="10.7265625" style="519" customWidth="1"/>
    <col min="4884" max="5126" width="8.7265625" style="519"/>
    <col min="5127" max="5128" width="10.7265625" style="519" customWidth="1"/>
    <col min="5129" max="5129" width="4.7265625" style="519" customWidth="1"/>
    <col min="5130" max="5131" width="10.7265625" style="519" customWidth="1"/>
    <col min="5132" max="5132" width="4.7265625" style="519" customWidth="1"/>
    <col min="5133" max="5136" width="10.7265625" style="519" customWidth="1"/>
    <col min="5137" max="5137" width="4.7265625" style="519" customWidth="1"/>
    <col min="5138" max="5139" width="10.7265625" style="519" customWidth="1"/>
    <col min="5140" max="5382" width="8.7265625" style="519"/>
    <col min="5383" max="5384" width="10.7265625" style="519" customWidth="1"/>
    <col min="5385" max="5385" width="4.7265625" style="519" customWidth="1"/>
    <col min="5386" max="5387" width="10.7265625" style="519" customWidth="1"/>
    <col min="5388" max="5388" width="4.7265625" style="519" customWidth="1"/>
    <col min="5389" max="5392" width="10.7265625" style="519" customWidth="1"/>
    <col min="5393" max="5393" width="4.7265625" style="519" customWidth="1"/>
    <col min="5394" max="5395" width="10.7265625" style="519" customWidth="1"/>
    <col min="5396" max="5638" width="8.7265625" style="519"/>
    <col min="5639" max="5640" width="10.7265625" style="519" customWidth="1"/>
    <col min="5641" max="5641" width="4.7265625" style="519" customWidth="1"/>
    <col min="5642" max="5643" width="10.7265625" style="519" customWidth="1"/>
    <col min="5644" max="5644" width="4.7265625" style="519" customWidth="1"/>
    <col min="5645" max="5648" width="10.7265625" style="519" customWidth="1"/>
    <col min="5649" max="5649" width="4.7265625" style="519" customWidth="1"/>
    <col min="5650" max="5651" width="10.7265625" style="519" customWidth="1"/>
    <col min="5652" max="5894" width="8.7265625" style="519"/>
    <col min="5895" max="5896" width="10.7265625" style="519" customWidth="1"/>
    <col min="5897" max="5897" width="4.7265625" style="519" customWidth="1"/>
    <col min="5898" max="5899" width="10.7265625" style="519" customWidth="1"/>
    <col min="5900" max="5900" width="4.7265625" style="519" customWidth="1"/>
    <col min="5901" max="5904" width="10.7265625" style="519" customWidth="1"/>
    <col min="5905" max="5905" width="4.7265625" style="519" customWidth="1"/>
    <col min="5906" max="5907" width="10.7265625" style="519" customWidth="1"/>
    <col min="5908" max="6150" width="8.7265625" style="519"/>
    <col min="6151" max="6152" width="10.7265625" style="519" customWidth="1"/>
    <col min="6153" max="6153" width="4.7265625" style="519" customWidth="1"/>
    <col min="6154" max="6155" width="10.7265625" style="519" customWidth="1"/>
    <col min="6156" max="6156" width="4.7265625" style="519" customWidth="1"/>
    <col min="6157" max="6160" width="10.7265625" style="519" customWidth="1"/>
    <col min="6161" max="6161" width="4.7265625" style="519" customWidth="1"/>
    <col min="6162" max="6163" width="10.7265625" style="519" customWidth="1"/>
    <col min="6164" max="6406" width="8.7265625" style="519"/>
    <col min="6407" max="6408" width="10.7265625" style="519" customWidth="1"/>
    <col min="6409" max="6409" width="4.7265625" style="519" customWidth="1"/>
    <col min="6410" max="6411" width="10.7265625" style="519" customWidth="1"/>
    <col min="6412" max="6412" width="4.7265625" style="519" customWidth="1"/>
    <col min="6413" max="6416" width="10.7265625" style="519" customWidth="1"/>
    <col min="6417" max="6417" width="4.7265625" style="519" customWidth="1"/>
    <col min="6418" max="6419" width="10.7265625" style="519" customWidth="1"/>
    <col min="6420" max="6662" width="8.7265625" style="519"/>
    <col min="6663" max="6664" width="10.7265625" style="519" customWidth="1"/>
    <col min="6665" max="6665" width="4.7265625" style="519" customWidth="1"/>
    <col min="6666" max="6667" width="10.7265625" style="519" customWidth="1"/>
    <col min="6668" max="6668" width="4.7265625" style="519" customWidth="1"/>
    <col min="6669" max="6672" width="10.7265625" style="519" customWidth="1"/>
    <col min="6673" max="6673" width="4.7265625" style="519" customWidth="1"/>
    <col min="6674" max="6675" width="10.7265625" style="519" customWidth="1"/>
    <col min="6676" max="6918" width="8.7265625" style="519"/>
    <col min="6919" max="6920" width="10.7265625" style="519" customWidth="1"/>
    <col min="6921" max="6921" width="4.7265625" style="519" customWidth="1"/>
    <col min="6922" max="6923" width="10.7265625" style="519" customWidth="1"/>
    <col min="6924" max="6924" width="4.7265625" style="519" customWidth="1"/>
    <col min="6925" max="6928" width="10.7265625" style="519" customWidth="1"/>
    <col min="6929" max="6929" width="4.7265625" style="519" customWidth="1"/>
    <col min="6930" max="6931" width="10.7265625" style="519" customWidth="1"/>
    <col min="6932" max="7174" width="8.7265625" style="519"/>
    <col min="7175" max="7176" width="10.7265625" style="519" customWidth="1"/>
    <col min="7177" max="7177" width="4.7265625" style="519" customWidth="1"/>
    <col min="7178" max="7179" width="10.7265625" style="519" customWidth="1"/>
    <col min="7180" max="7180" width="4.7265625" style="519" customWidth="1"/>
    <col min="7181" max="7184" width="10.7265625" style="519" customWidth="1"/>
    <col min="7185" max="7185" width="4.7265625" style="519" customWidth="1"/>
    <col min="7186" max="7187" width="10.7265625" style="519" customWidth="1"/>
    <col min="7188" max="7430" width="8.7265625" style="519"/>
    <col min="7431" max="7432" width="10.7265625" style="519" customWidth="1"/>
    <col min="7433" max="7433" width="4.7265625" style="519" customWidth="1"/>
    <col min="7434" max="7435" width="10.7265625" style="519" customWidth="1"/>
    <col min="7436" max="7436" width="4.7265625" style="519" customWidth="1"/>
    <col min="7437" max="7440" width="10.7265625" style="519" customWidth="1"/>
    <col min="7441" max="7441" width="4.7265625" style="519" customWidth="1"/>
    <col min="7442" max="7443" width="10.7265625" style="519" customWidth="1"/>
    <col min="7444" max="7686" width="8.7265625" style="519"/>
    <col min="7687" max="7688" width="10.7265625" style="519" customWidth="1"/>
    <col min="7689" max="7689" width="4.7265625" style="519" customWidth="1"/>
    <col min="7690" max="7691" width="10.7265625" style="519" customWidth="1"/>
    <col min="7692" max="7692" width="4.7265625" style="519" customWidth="1"/>
    <col min="7693" max="7696" width="10.7265625" style="519" customWidth="1"/>
    <col min="7697" max="7697" width="4.7265625" style="519" customWidth="1"/>
    <col min="7698" max="7699" width="10.7265625" style="519" customWidth="1"/>
    <col min="7700" max="7942" width="8.7265625" style="519"/>
    <col min="7943" max="7944" width="10.7265625" style="519" customWidth="1"/>
    <col min="7945" max="7945" width="4.7265625" style="519" customWidth="1"/>
    <col min="7946" max="7947" width="10.7265625" style="519" customWidth="1"/>
    <col min="7948" max="7948" width="4.7265625" style="519" customWidth="1"/>
    <col min="7949" max="7952" width="10.7265625" style="519" customWidth="1"/>
    <col min="7953" max="7953" width="4.7265625" style="519" customWidth="1"/>
    <col min="7954" max="7955" width="10.7265625" style="519" customWidth="1"/>
    <col min="7956" max="8198" width="8.7265625" style="519"/>
    <col min="8199" max="8200" width="10.7265625" style="519" customWidth="1"/>
    <col min="8201" max="8201" width="4.7265625" style="519" customWidth="1"/>
    <col min="8202" max="8203" width="10.7265625" style="519" customWidth="1"/>
    <col min="8204" max="8204" width="4.7265625" style="519" customWidth="1"/>
    <col min="8205" max="8208" width="10.7265625" style="519" customWidth="1"/>
    <col min="8209" max="8209" width="4.7265625" style="519" customWidth="1"/>
    <col min="8210" max="8211" width="10.7265625" style="519" customWidth="1"/>
    <col min="8212" max="8454" width="8.7265625" style="519"/>
    <col min="8455" max="8456" width="10.7265625" style="519" customWidth="1"/>
    <col min="8457" max="8457" width="4.7265625" style="519" customWidth="1"/>
    <col min="8458" max="8459" width="10.7265625" style="519" customWidth="1"/>
    <col min="8460" max="8460" width="4.7265625" style="519" customWidth="1"/>
    <col min="8461" max="8464" width="10.7265625" style="519" customWidth="1"/>
    <col min="8465" max="8465" width="4.7265625" style="519" customWidth="1"/>
    <col min="8466" max="8467" width="10.7265625" style="519" customWidth="1"/>
    <col min="8468" max="8710" width="8.7265625" style="519"/>
    <col min="8711" max="8712" width="10.7265625" style="519" customWidth="1"/>
    <col min="8713" max="8713" width="4.7265625" style="519" customWidth="1"/>
    <col min="8714" max="8715" width="10.7265625" style="519" customWidth="1"/>
    <col min="8716" max="8716" width="4.7265625" style="519" customWidth="1"/>
    <col min="8717" max="8720" width="10.7265625" style="519" customWidth="1"/>
    <col min="8721" max="8721" width="4.7265625" style="519" customWidth="1"/>
    <col min="8722" max="8723" width="10.7265625" style="519" customWidth="1"/>
    <col min="8724" max="8966" width="8.7265625" style="519"/>
    <col min="8967" max="8968" width="10.7265625" style="519" customWidth="1"/>
    <col min="8969" max="8969" width="4.7265625" style="519" customWidth="1"/>
    <col min="8970" max="8971" width="10.7265625" style="519" customWidth="1"/>
    <col min="8972" max="8972" width="4.7265625" style="519" customWidth="1"/>
    <col min="8973" max="8976" width="10.7265625" style="519" customWidth="1"/>
    <col min="8977" max="8977" width="4.7265625" style="519" customWidth="1"/>
    <col min="8978" max="8979" width="10.7265625" style="519" customWidth="1"/>
    <col min="8980" max="9222" width="8.7265625" style="519"/>
    <col min="9223" max="9224" width="10.7265625" style="519" customWidth="1"/>
    <col min="9225" max="9225" width="4.7265625" style="519" customWidth="1"/>
    <col min="9226" max="9227" width="10.7265625" style="519" customWidth="1"/>
    <col min="9228" max="9228" width="4.7265625" style="519" customWidth="1"/>
    <col min="9229" max="9232" width="10.7265625" style="519" customWidth="1"/>
    <col min="9233" max="9233" width="4.7265625" style="519" customWidth="1"/>
    <col min="9234" max="9235" width="10.7265625" style="519" customWidth="1"/>
    <col min="9236" max="9478" width="8.7265625" style="519"/>
    <col min="9479" max="9480" width="10.7265625" style="519" customWidth="1"/>
    <col min="9481" max="9481" width="4.7265625" style="519" customWidth="1"/>
    <col min="9482" max="9483" width="10.7265625" style="519" customWidth="1"/>
    <col min="9484" max="9484" width="4.7265625" style="519" customWidth="1"/>
    <col min="9485" max="9488" width="10.7265625" style="519" customWidth="1"/>
    <col min="9489" max="9489" width="4.7265625" style="519" customWidth="1"/>
    <col min="9490" max="9491" width="10.7265625" style="519" customWidth="1"/>
    <col min="9492" max="9734" width="8.7265625" style="519"/>
    <col min="9735" max="9736" width="10.7265625" style="519" customWidth="1"/>
    <col min="9737" max="9737" width="4.7265625" style="519" customWidth="1"/>
    <col min="9738" max="9739" width="10.7265625" style="519" customWidth="1"/>
    <col min="9740" max="9740" width="4.7265625" style="519" customWidth="1"/>
    <col min="9741" max="9744" width="10.7265625" style="519" customWidth="1"/>
    <col min="9745" max="9745" width="4.7265625" style="519" customWidth="1"/>
    <col min="9746" max="9747" width="10.7265625" style="519" customWidth="1"/>
    <col min="9748" max="9990" width="8.7265625" style="519"/>
    <col min="9991" max="9992" width="10.7265625" style="519" customWidth="1"/>
    <col min="9993" max="9993" width="4.7265625" style="519" customWidth="1"/>
    <col min="9994" max="9995" width="10.7265625" style="519" customWidth="1"/>
    <col min="9996" max="9996" width="4.7265625" style="519" customWidth="1"/>
    <col min="9997" max="10000" width="10.7265625" style="519" customWidth="1"/>
    <col min="10001" max="10001" width="4.7265625" style="519" customWidth="1"/>
    <col min="10002" max="10003" width="10.7265625" style="519" customWidth="1"/>
    <col min="10004" max="10246" width="8.7265625" style="519"/>
    <col min="10247" max="10248" width="10.7265625" style="519" customWidth="1"/>
    <col min="10249" max="10249" width="4.7265625" style="519" customWidth="1"/>
    <col min="10250" max="10251" width="10.7265625" style="519" customWidth="1"/>
    <col min="10252" max="10252" width="4.7265625" style="519" customWidth="1"/>
    <col min="10253" max="10256" width="10.7265625" style="519" customWidth="1"/>
    <col min="10257" max="10257" width="4.7265625" style="519" customWidth="1"/>
    <col min="10258" max="10259" width="10.7265625" style="519" customWidth="1"/>
    <col min="10260" max="10502" width="8.7265625" style="519"/>
    <col min="10503" max="10504" width="10.7265625" style="519" customWidth="1"/>
    <col min="10505" max="10505" width="4.7265625" style="519" customWidth="1"/>
    <col min="10506" max="10507" width="10.7265625" style="519" customWidth="1"/>
    <col min="10508" max="10508" width="4.7265625" style="519" customWidth="1"/>
    <col min="10509" max="10512" width="10.7265625" style="519" customWidth="1"/>
    <col min="10513" max="10513" width="4.7265625" style="519" customWidth="1"/>
    <col min="10514" max="10515" width="10.7265625" style="519" customWidth="1"/>
    <col min="10516" max="10758" width="8.7265625" style="519"/>
    <col min="10759" max="10760" width="10.7265625" style="519" customWidth="1"/>
    <col min="10761" max="10761" width="4.7265625" style="519" customWidth="1"/>
    <col min="10762" max="10763" width="10.7265625" style="519" customWidth="1"/>
    <col min="10764" max="10764" width="4.7265625" style="519" customWidth="1"/>
    <col min="10765" max="10768" width="10.7265625" style="519" customWidth="1"/>
    <col min="10769" max="10769" width="4.7265625" style="519" customWidth="1"/>
    <col min="10770" max="10771" width="10.7265625" style="519" customWidth="1"/>
    <col min="10772" max="11014" width="8.7265625" style="519"/>
    <col min="11015" max="11016" width="10.7265625" style="519" customWidth="1"/>
    <col min="11017" max="11017" width="4.7265625" style="519" customWidth="1"/>
    <col min="11018" max="11019" width="10.7265625" style="519" customWidth="1"/>
    <col min="11020" max="11020" width="4.7265625" style="519" customWidth="1"/>
    <col min="11021" max="11024" width="10.7265625" style="519" customWidth="1"/>
    <col min="11025" max="11025" width="4.7265625" style="519" customWidth="1"/>
    <col min="11026" max="11027" width="10.7265625" style="519" customWidth="1"/>
    <col min="11028" max="11270" width="8.7265625" style="519"/>
    <col min="11271" max="11272" width="10.7265625" style="519" customWidth="1"/>
    <col min="11273" max="11273" width="4.7265625" style="519" customWidth="1"/>
    <col min="11274" max="11275" width="10.7265625" style="519" customWidth="1"/>
    <col min="11276" max="11276" width="4.7265625" style="519" customWidth="1"/>
    <col min="11277" max="11280" width="10.7265625" style="519" customWidth="1"/>
    <col min="11281" max="11281" width="4.7265625" style="519" customWidth="1"/>
    <col min="11282" max="11283" width="10.7265625" style="519" customWidth="1"/>
    <col min="11284" max="11526" width="8.7265625" style="519"/>
    <col min="11527" max="11528" width="10.7265625" style="519" customWidth="1"/>
    <col min="11529" max="11529" width="4.7265625" style="519" customWidth="1"/>
    <col min="11530" max="11531" width="10.7265625" style="519" customWidth="1"/>
    <col min="11532" max="11532" width="4.7265625" style="519" customWidth="1"/>
    <col min="11533" max="11536" width="10.7265625" style="519" customWidth="1"/>
    <col min="11537" max="11537" width="4.7265625" style="519" customWidth="1"/>
    <col min="11538" max="11539" width="10.7265625" style="519" customWidth="1"/>
    <col min="11540" max="11782" width="8.7265625" style="519"/>
    <col min="11783" max="11784" width="10.7265625" style="519" customWidth="1"/>
    <col min="11785" max="11785" width="4.7265625" style="519" customWidth="1"/>
    <col min="11786" max="11787" width="10.7265625" style="519" customWidth="1"/>
    <col min="11788" max="11788" width="4.7265625" style="519" customWidth="1"/>
    <col min="11789" max="11792" width="10.7265625" style="519" customWidth="1"/>
    <col min="11793" max="11793" width="4.7265625" style="519" customWidth="1"/>
    <col min="11794" max="11795" width="10.7265625" style="519" customWidth="1"/>
    <col min="11796" max="12038" width="8.7265625" style="519"/>
    <col min="12039" max="12040" width="10.7265625" style="519" customWidth="1"/>
    <col min="12041" max="12041" width="4.7265625" style="519" customWidth="1"/>
    <col min="12042" max="12043" width="10.7265625" style="519" customWidth="1"/>
    <col min="12044" max="12044" width="4.7265625" style="519" customWidth="1"/>
    <col min="12045" max="12048" width="10.7265625" style="519" customWidth="1"/>
    <col min="12049" max="12049" width="4.7265625" style="519" customWidth="1"/>
    <col min="12050" max="12051" width="10.7265625" style="519" customWidth="1"/>
    <col min="12052" max="12294" width="8.7265625" style="519"/>
    <col min="12295" max="12296" width="10.7265625" style="519" customWidth="1"/>
    <col min="12297" max="12297" width="4.7265625" style="519" customWidth="1"/>
    <col min="12298" max="12299" width="10.7265625" style="519" customWidth="1"/>
    <col min="12300" max="12300" width="4.7265625" style="519" customWidth="1"/>
    <col min="12301" max="12304" width="10.7265625" style="519" customWidth="1"/>
    <col min="12305" max="12305" width="4.7265625" style="519" customWidth="1"/>
    <col min="12306" max="12307" width="10.7265625" style="519" customWidth="1"/>
    <col min="12308" max="12550" width="8.7265625" style="519"/>
    <col min="12551" max="12552" width="10.7265625" style="519" customWidth="1"/>
    <col min="12553" max="12553" width="4.7265625" style="519" customWidth="1"/>
    <col min="12554" max="12555" width="10.7265625" style="519" customWidth="1"/>
    <col min="12556" max="12556" width="4.7265625" style="519" customWidth="1"/>
    <col min="12557" max="12560" width="10.7265625" style="519" customWidth="1"/>
    <col min="12561" max="12561" width="4.7265625" style="519" customWidth="1"/>
    <col min="12562" max="12563" width="10.7265625" style="519" customWidth="1"/>
    <col min="12564" max="12806" width="8.7265625" style="519"/>
    <col min="12807" max="12808" width="10.7265625" style="519" customWidth="1"/>
    <col min="12809" max="12809" width="4.7265625" style="519" customWidth="1"/>
    <col min="12810" max="12811" width="10.7265625" style="519" customWidth="1"/>
    <col min="12812" max="12812" width="4.7265625" style="519" customWidth="1"/>
    <col min="12813" max="12816" width="10.7265625" style="519" customWidth="1"/>
    <col min="12817" max="12817" width="4.7265625" style="519" customWidth="1"/>
    <col min="12818" max="12819" width="10.7265625" style="519" customWidth="1"/>
    <col min="12820" max="13062" width="8.7265625" style="519"/>
    <col min="13063" max="13064" width="10.7265625" style="519" customWidth="1"/>
    <col min="13065" max="13065" width="4.7265625" style="519" customWidth="1"/>
    <col min="13066" max="13067" width="10.7265625" style="519" customWidth="1"/>
    <col min="13068" max="13068" width="4.7265625" style="519" customWidth="1"/>
    <col min="13069" max="13072" width="10.7265625" style="519" customWidth="1"/>
    <col min="13073" max="13073" width="4.7265625" style="519" customWidth="1"/>
    <col min="13074" max="13075" width="10.7265625" style="519" customWidth="1"/>
    <col min="13076" max="13318" width="8.7265625" style="519"/>
    <col min="13319" max="13320" width="10.7265625" style="519" customWidth="1"/>
    <col min="13321" max="13321" width="4.7265625" style="519" customWidth="1"/>
    <col min="13322" max="13323" width="10.7265625" style="519" customWidth="1"/>
    <col min="13324" max="13324" width="4.7265625" style="519" customWidth="1"/>
    <col min="13325" max="13328" width="10.7265625" style="519" customWidth="1"/>
    <col min="13329" max="13329" width="4.7265625" style="519" customWidth="1"/>
    <col min="13330" max="13331" width="10.7265625" style="519" customWidth="1"/>
    <col min="13332" max="13574" width="8.7265625" style="519"/>
    <col min="13575" max="13576" width="10.7265625" style="519" customWidth="1"/>
    <col min="13577" max="13577" width="4.7265625" style="519" customWidth="1"/>
    <col min="13578" max="13579" width="10.7265625" style="519" customWidth="1"/>
    <col min="13580" max="13580" width="4.7265625" style="519" customWidth="1"/>
    <col min="13581" max="13584" width="10.7265625" style="519" customWidth="1"/>
    <col min="13585" max="13585" width="4.7265625" style="519" customWidth="1"/>
    <col min="13586" max="13587" width="10.7265625" style="519" customWidth="1"/>
    <col min="13588" max="13830" width="8.7265625" style="519"/>
    <col min="13831" max="13832" width="10.7265625" style="519" customWidth="1"/>
    <col min="13833" max="13833" width="4.7265625" style="519" customWidth="1"/>
    <col min="13834" max="13835" width="10.7265625" style="519" customWidth="1"/>
    <col min="13836" max="13836" width="4.7265625" style="519" customWidth="1"/>
    <col min="13837" max="13840" width="10.7265625" style="519" customWidth="1"/>
    <col min="13841" max="13841" width="4.7265625" style="519" customWidth="1"/>
    <col min="13842" max="13843" width="10.7265625" style="519" customWidth="1"/>
    <col min="13844" max="14086" width="8.7265625" style="519"/>
    <col min="14087" max="14088" width="10.7265625" style="519" customWidth="1"/>
    <col min="14089" max="14089" width="4.7265625" style="519" customWidth="1"/>
    <col min="14090" max="14091" width="10.7265625" style="519" customWidth="1"/>
    <col min="14092" max="14092" width="4.7265625" style="519" customWidth="1"/>
    <col min="14093" max="14096" width="10.7265625" style="519" customWidth="1"/>
    <col min="14097" max="14097" width="4.7265625" style="519" customWidth="1"/>
    <col min="14098" max="14099" width="10.7265625" style="519" customWidth="1"/>
    <col min="14100" max="14342" width="8.7265625" style="519"/>
    <col min="14343" max="14344" width="10.7265625" style="519" customWidth="1"/>
    <col min="14345" max="14345" width="4.7265625" style="519" customWidth="1"/>
    <col min="14346" max="14347" width="10.7265625" style="519" customWidth="1"/>
    <col min="14348" max="14348" width="4.7265625" style="519" customWidth="1"/>
    <col min="14349" max="14352" width="10.7265625" style="519" customWidth="1"/>
    <col min="14353" max="14353" width="4.7265625" style="519" customWidth="1"/>
    <col min="14354" max="14355" width="10.7265625" style="519" customWidth="1"/>
    <col min="14356" max="14598" width="8.7265625" style="519"/>
    <col min="14599" max="14600" width="10.7265625" style="519" customWidth="1"/>
    <col min="14601" max="14601" width="4.7265625" style="519" customWidth="1"/>
    <col min="14602" max="14603" width="10.7265625" style="519" customWidth="1"/>
    <col min="14604" max="14604" width="4.7265625" style="519" customWidth="1"/>
    <col min="14605" max="14608" width="10.7265625" style="519" customWidth="1"/>
    <col min="14609" max="14609" width="4.7265625" style="519" customWidth="1"/>
    <col min="14610" max="14611" width="10.7265625" style="519" customWidth="1"/>
    <col min="14612" max="14854" width="8.7265625" style="519"/>
    <col min="14855" max="14856" width="10.7265625" style="519" customWidth="1"/>
    <col min="14857" max="14857" width="4.7265625" style="519" customWidth="1"/>
    <col min="14858" max="14859" width="10.7265625" style="519" customWidth="1"/>
    <col min="14860" max="14860" width="4.7265625" style="519" customWidth="1"/>
    <col min="14861" max="14864" width="10.7265625" style="519" customWidth="1"/>
    <col min="14865" max="14865" width="4.7265625" style="519" customWidth="1"/>
    <col min="14866" max="14867" width="10.7265625" style="519" customWidth="1"/>
    <col min="14868" max="15110" width="8.7265625" style="519"/>
    <col min="15111" max="15112" width="10.7265625" style="519" customWidth="1"/>
    <col min="15113" max="15113" width="4.7265625" style="519" customWidth="1"/>
    <col min="15114" max="15115" width="10.7265625" style="519" customWidth="1"/>
    <col min="15116" max="15116" width="4.7265625" style="519" customWidth="1"/>
    <col min="15117" max="15120" width="10.7265625" style="519" customWidth="1"/>
    <col min="15121" max="15121" width="4.7265625" style="519" customWidth="1"/>
    <col min="15122" max="15123" width="10.7265625" style="519" customWidth="1"/>
    <col min="15124" max="15366" width="8.7265625" style="519"/>
    <col min="15367" max="15368" width="10.7265625" style="519" customWidth="1"/>
    <col min="15369" max="15369" width="4.7265625" style="519" customWidth="1"/>
    <col min="15370" max="15371" width="10.7265625" style="519" customWidth="1"/>
    <col min="15372" max="15372" width="4.7265625" style="519" customWidth="1"/>
    <col min="15373" max="15376" width="10.7265625" style="519" customWidth="1"/>
    <col min="15377" max="15377" width="4.7265625" style="519" customWidth="1"/>
    <col min="15378" max="15379" width="10.7265625" style="519" customWidth="1"/>
    <col min="15380" max="15622" width="8.7265625" style="519"/>
    <col min="15623" max="15624" width="10.7265625" style="519" customWidth="1"/>
    <col min="15625" max="15625" width="4.7265625" style="519" customWidth="1"/>
    <col min="15626" max="15627" width="10.7265625" style="519" customWidth="1"/>
    <col min="15628" max="15628" width="4.7265625" style="519" customWidth="1"/>
    <col min="15629" max="15632" width="10.7265625" style="519" customWidth="1"/>
    <col min="15633" max="15633" width="4.7265625" style="519" customWidth="1"/>
    <col min="15634" max="15635" width="10.7265625" style="519" customWidth="1"/>
    <col min="15636" max="15878" width="8.7265625" style="519"/>
    <col min="15879" max="15880" width="10.7265625" style="519" customWidth="1"/>
    <col min="15881" max="15881" width="4.7265625" style="519" customWidth="1"/>
    <col min="15882" max="15883" width="10.7265625" style="519" customWidth="1"/>
    <col min="15884" max="15884" width="4.7265625" style="519" customWidth="1"/>
    <col min="15885" max="15888" width="10.7265625" style="519" customWidth="1"/>
    <col min="15889" max="15889" width="4.7265625" style="519" customWidth="1"/>
    <col min="15890" max="15891" width="10.7265625" style="519" customWidth="1"/>
    <col min="15892" max="16134" width="8.7265625" style="519"/>
    <col min="16135" max="16136" width="10.7265625" style="519" customWidth="1"/>
    <col min="16137" max="16137" width="4.7265625" style="519" customWidth="1"/>
    <col min="16138" max="16139" width="10.7265625" style="519" customWidth="1"/>
    <col min="16140" max="16140" width="4.7265625" style="519" customWidth="1"/>
    <col min="16141" max="16144" width="10.7265625" style="519" customWidth="1"/>
    <col min="16145" max="16145" width="4.7265625" style="519" customWidth="1"/>
    <col min="16146" max="16147" width="10.7265625" style="519" customWidth="1"/>
    <col min="16148" max="16384" width="8.7265625" style="519"/>
  </cols>
  <sheetData>
    <row r="1" spans="1:17" ht="18" x14ac:dyDescent="0.4">
      <c r="H1" s="520" t="s">
        <v>365</v>
      </c>
      <c r="K1" s="521"/>
      <c r="L1" s="521"/>
      <c r="M1" s="521"/>
      <c r="O1" s="522"/>
      <c r="P1" s="522"/>
      <c r="Q1" s="523"/>
    </row>
    <row r="2" spans="1:17" ht="18" x14ac:dyDescent="0.4">
      <c r="H2" s="520" t="s">
        <v>366</v>
      </c>
      <c r="K2" s="521"/>
      <c r="L2" s="521"/>
      <c r="M2" s="521"/>
      <c r="O2" s="522"/>
      <c r="P2" s="522"/>
      <c r="Q2" s="523"/>
    </row>
    <row r="3" spans="1:17" x14ac:dyDescent="0.25">
      <c r="H3" s="522"/>
      <c r="K3" s="521"/>
      <c r="L3" s="521"/>
      <c r="M3" s="521"/>
      <c r="O3" s="522"/>
      <c r="P3" s="522"/>
      <c r="Q3" s="523"/>
    </row>
    <row r="4" spans="1:17" x14ac:dyDescent="0.25">
      <c r="A4" s="524" t="s">
        <v>367</v>
      </c>
      <c r="H4" s="522"/>
      <c r="K4" s="521"/>
      <c r="L4" s="521"/>
      <c r="M4" s="521"/>
      <c r="O4" s="522"/>
      <c r="P4" s="522"/>
      <c r="Q4" s="523"/>
    </row>
    <row r="5" spans="1:17" ht="12.5" x14ac:dyDescent="0.25">
      <c r="A5" s="12" t="s">
        <v>368</v>
      </c>
      <c r="H5" s="522"/>
      <c r="K5" s="521"/>
      <c r="L5" s="521"/>
      <c r="M5" s="521"/>
      <c r="O5" s="522"/>
      <c r="P5" s="522"/>
      <c r="Q5" s="523"/>
    </row>
    <row r="6" spans="1:17" x14ac:dyDescent="0.25">
      <c r="A6" s="519" t="s">
        <v>369</v>
      </c>
      <c r="H6" s="522"/>
      <c r="K6" s="521"/>
      <c r="L6" s="521"/>
      <c r="M6" s="521"/>
      <c r="O6" s="522"/>
      <c r="P6" s="522"/>
      <c r="Q6" s="523"/>
    </row>
    <row r="8" spans="1:17" x14ac:dyDescent="0.25">
      <c r="A8" s="524"/>
    </row>
    <row r="11" spans="1:17" ht="14" x14ac:dyDescent="0.3">
      <c r="A11" s="935" t="s">
        <v>370</v>
      </c>
      <c r="B11" s="935"/>
      <c r="C11" s="935"/>
      <c r="D11" s="935"/>
      <c r="E11" s="935"/>
      <c r="F11" s="935"/>
      <c r="G11" s="935"/>
      <c r="H11" s="935"/>
      <c r="I11" s="935"/>
      <c r="J11" s="935"/>
      <c r="K11" s="935"/>
      <c r="L11" s="935"/>
      <c r="M11" s="935"/>
      <c r="N11" s="935"/>
    </row>
    <row r="13" spans="1:17" x14ac:dyDescent="0.25">
      <c r="A13" s="933" t="s">
        <v>371</v>
      </c>
      <c r="B13" s="933"/>
      <c r="C13" s="525"/>
      <c r="D13" s="933" t="s">
        <v>372</v>
      </c>
      <c r="E13" s="933"/>
      <c r="F13" s="526"/>
      <c r="G13" s="933" t="s">
        <v>373</v>
      </c>
      <c r="H13" s="933"/>
      <c r="I13" s="526"/>
      <c r="J13" s="933" t="s">
        <v>374</v>
      </c>
      <c r="K13" s="933"/>
      <c r="L13" s="526"/>
      <c r="M13" s="933" t="s">
        <v>375</v>
      </c>
      <c r="N13" s="933"/>
    </row>
    <row r="14" spans="1:17" x14ac:dyDescent="0.25">
      <c r="A14" s="934" t="s">
        <v>376</v>
      </c>
      <c r="B14" s="934"/>
      <c r="C14" s="527"/>
      <c r="D14" s="934" t="s">
        <v>377</v>
      </c>
      <c r="E14" s="934"/>
      <c r="F14" s="528"/>
      <c r="G14" s="934" t="s">
        <v>378</v>
      </c>
      <c r="H14" s="934"/>
      <c r="I14" s="529"/>
      <c r="J14" s="934" t="s">
        <v>377</v>
      </c>
      <c r="K14" s="934"/>
      <c r="L14" s="529"/>
      <c r="M14" s="934" t="s">
        <v>379</v>
      </c>
      <c r="N14" s="934"/>
    </row>
    <row r="15" spans="1:17" x14ac:dyDescent="0.25">
      <c r="A15" s="530"/>
      <c r="B15" s="530"/>
      <c r="C15" s="530"/>
      <c r="D15" s="530"/>
      <c r="E15" s="531"/>
      <c r="F15" s="531"/>
      <c r="G15" s="530"/>
      <c r="H15" s="530"/>
      <c r="I15" s="530"/>
      <c r="J15" s="530"/>
      <c r="K15" s="530"/>
      <c r="L15" s="530"/>
      <c r="M15" s="530"/>
      <c r="N15" s="530"/>
    </row>
    <row r="16" spans="1:17" x14ac:dyDescent="0.25">
      <c r="A16" s="532" t="s">
        <v>380</v>
      </c>
      <c r="B16" s="532" t="s">
        <v>381</v>
      </c>
      <c r="C16" s="531"/>
      <c r="D16" s="533" t="s">
        <v>382</v>
      </c>
      <c r="E16" s="533" t="s">
        <v>383</v>
      </c>
      <c r="F16" s="531"/>
      <c r="G16" s="533" t="s">
        <v>384</v>
      </c>
      <c r="H16" s="531" t="s">
        <v>385</v>
      </c>
      <c r="I16" s="531"/>
      <c r="J16" s="533" t="s">
        <v>384</v>
      </c>
      <c r="K16" s="531" t="s">
        <v>385</v>
      </c>
      <c r="L16" s="531"/>
      <c r="M16" s="533" t="s">
        <v>384</v>
      </c>
      <c r="N16" s="531" t="s">
        <v>385</v>
      </c>
    </row>
    <row r="17" spans="1:18" ht="3.75" customHeight="1" x14ac:dyDescent="0.25">
      <c r="A17" s="531"/>
      <c r="B17" s="531"/>
      <c r="C17" s="534"/>
      <c r="D17" s="533"/>
      <c r="E17" s="535"/>
      <c r="F17" s="534"/>
      <c r="G17" s="535"/>
      <c r="H17" s="533"/>
      <c r="I17" s="531"/>
      <c r="J17" s="533"/>
      <c r="K17" s="533"/>
      <c r="L17" s="531"/>
      <c r="M17" s="533"/>
      <c r="N17" s="533"/>
    </row>
    <row r="18" spans="1:18" x14ac:dyDescent="0.25">
      <c r="A18" s="556">
        <v>100</v>
      </c>
      <c r="B18" s="536">
        <f>A18*0.03</f>
        <v>3</v>
      </c>
      <c r="C18" s="537"/>
      <c r="D18" s="538">
        <f>A18</f>
        <v>100</v>
      </c>
      <c r="E18" s="539">
        <f>D18*0.08</f>
        <v>8</v>
      </c>
      <c r="F18" s="531"/>
      <c r="G18" s="540">
        <f>A18</f>
        <v>100</v>
      </c>
      <c r="H18" s="541">
        <f>A18*0.09</f>
        <v>9</v>
      </c>
      <c r="I18" s="542"/>
      <c r="J18" s="538">
        <f>A18</f>
        <v>100</v>
      </c>
      <c r="K18" s="541">
        <f>J18*0.1</f>
        <v>10</v>
      </c>
      <c r="L18" s="541"/>
      <c r="M18" s="538">
        <f>A18</f>
        <v>100</v>
      </c>
      <c r="N18" s="541">
        <f>M18*0.12</f>
        <v>12</v>
      </c>
    </row>
    <row r="19" spans="1:18" ht="12" thickBot="1" x14ac:dyDescent="0.3">
      <c r="A19" s="543"/>
      <c r="B19" s="544"/>
      <c r="C19" s="545"/>
      <c r="D19" s="543"/>
      <c r="E19" s="543"/>
      <c r="F19" s="543"/>
      <c r="G19" s="543"/>
      <c r="H19" s="544"/>
      <c r="I19" s="543"/>
      <c r="J19" s="543"/>
      <c r="K19" s="543"/>
      <c r="L19" s="543"/>
      <c r="M19" s="543"/>
      <c r="N19" s="544"/>
    </row>
    <row r="20" spans="1:18" x14ac:dyDescent="0.25">
      <c r="H20" s="546"/>
      <c r="N20" s="546"/>
      <c r="R20" s="546"/>
    </row>
    <row r="21" spans="1:18" x14ac:dyDescent="0.25">
      <c r="H21" s="546"/>
      <c r="N21" s="546"/>
      <c r="R21" s="546"/>
    </row>
    <row r="22" spans="1:18" ht="14" x14ac:dyDescent="0.3">
      <c r="A22" s="935" t="s">
        <v>386</v>
      </c>
      <c r="B22" s="935"/>
      <c r="C22" s="935"/>
      <c r="D22" s="935"/>
      <c r="E22" s="935"/>
      <c r="F22" s="935"/>
      <c r="G22" s="935"/>
      <c r="H22" s="935"/>
      <c r="I22" s="935"/>
      <c r="J22" s="935"/>
      <c r="K22" s="935"/>
      <c r="L22" s="935"/>
      <c r="M22" s="935"/>
      <c r="N22" s="935"/>
      <c r="R22" s="546"/>
    </row>
    <row r="23" spans="1:18" x14ac:dyDescent="0.25">
      <c r="B23" s="547"/>
      <c r="C23" s="547"/>
      <c r="D23" s="547"/>
      <c r="E23" s="547"/>
      <c r="F23" s="547"/>
      <c r="G23" s="524"/>
      <c r="H23" s="524"/>
      <c r="I23" s="524"/>
      <c r="J23" s="524"/>
      <c r="K23" s="547"/>
      <c r="L23" s="547"/>
      <c r="M23" s="524"/>
      <c r="N23" s="524"/>
      <c r="O23" s="547"/>
      <c r="P23" s="524"/>
    </row>
    <row r="24" spans="1:18" x14ac:dyDescent="0.25">
      <c r="A24" s="933" t="s">
        <v>371</v>
      </c>
      <c r="B24" s="933"/>
      <c r="C24" s="525"/>
      <c r="D24" s="933" t="s">
        <v>372</v>
      </c>
      <c r="E24" s="933"/>
      <c r="F24" s="526"/>
      <c r="G24" s="933" t="s">
        <v>373</v>
      </c>
      <c r="H24" s="933"/>
      <c r="I24" s="526"/>
      <c r="J24" s="933" t="s">
        <v>374</v>
      </c>
      <c r="K24" s="933"/>
      <c r="L24" s="526"/>
      <c r="M24" s="933" t="s">
        <v>375</v>
      </c>
      <c r="N24" s="933"/>
      <c r="O24" s="547"/>
      <c r="P24" s="524"/>
    </row>
    <row r="25" spans="1:18" x14ac:dyDescent="0.25">
      <c r="A25" s="934" t="s">
        <v>376</v>
      </c>
      <c r="B25" s="934"/>
      <c r="C25" s="527"/>
      <c r="D25" s="934" t="s">
        <v>377</v>
      </c>
      <c r="E25" s="934"/>
      <c r="F25" s="528"/>
      <c r="G25" s="934" t="s">
        <v>378</v>
      </c>
      <c r="H25" s="934"/>
      <c r="I25" s="529"/>
      <c r="J25" s="934" t="s">
        <v>377</v>
      </c>
      <c r="K25" s="934"/>
      <c r="L25" s="529"/>
      <c r="M25" s="934" t="s">
        <v>379</v>
      </c>
      <c r="N25" s="934"/>
      <c r="O25" s="547"/>
      <c r="P25" s="524"/>
    </row>
    <row r="26" spans="1:18" x14ac:dyDescent="0.25">
      <c r="A26" s="530"/>
      <c r="B26" s="530"/>
      <c r="C26" s="530"/>
      <c r="D26" s="530"/>
      <c r="E26" s="531"/>
      <c r="F26" s="531"/>
      <c r="G26" s="530"/>
      <c r="H26" s="530"/>
      <c r="I26" s="530"/>
      <c r="J26" s="530"/>
      <c r="K26" s="530"/>
      <c r="L26" s="530"/>
      <c r="M26" s="530"/>
      <c r="N26" s="530"/>
      <c r="O26" s="547"/>
      <c r="P26" s="524"/>
    </row>
    <row r="27" spans="1:18" x14ac:dyDescent="0.25">
      <c r="A27" s="532" t="s">
        <v>383</v>
      </c>
      <c r="B27" s="532" t="s">
        <v>387</v>
      </c>
      <c r="C27" s="531"/>
      <c r="D27" s="533" t="s">
        <v>383</v>
      </c>
      <c r="E27" s="533" t="s">
        <v>387</v>
      </c>
      <c r="F27" s="531"/>
      <c r="G27" s="533" t="s">
        <v>383</v>
      </c>
      <c r="H27" s="533" t="s">
        <v>387</v>
      </c>
      <c r="I27" s="531"/>
      <c r="J27" s="533" t="s">
        <v>383</v>
      </c>
      <c r="K27" s="533" t="s">
        <v>387</v>
      </c>
      <c r="L27" s="531"/>
      <c r="M27" s="533" t="s">
        <v>383</v>
      </c>
      <c r="N27" s="533" t="s">
        <v>387</v>
      </c>
      <c r="O27" s="547"/>
      <c r="P27" s="524"/>
    </row>
    <row r="28" spans="1:18" ht="3" customHeight="1" x14ac:dyDescent="0.25">
      <c r="A28" s="531"/>
      <c r="B28" s="534"/>
      <c r="C28" s="534"/>
      <c r="D28" s="533"/>
      <c r="E28" s="535"/>
      <c r="F28" s="534"/>
      <c r="G28" s="535"/>
      <c r="H28" s="535"/>
      <c r="I28" s="531"/>
      <c r="J28" s="533"/>
      <c r="K28" s="535"/>
      <c r="L28" s="531"/>
      <c r="M28" s="533"/>
      <c r="N28" s="535"/>
      <c r="O28" s="547"/>
      <c r="P28" s="524"/>
    </row>
    <row r="29" spans="1:18" x14ac:dyDescent="0.25">
      <c r="A29" s="557">
        <v>3</v>
      </c>
      <c r="B29" s="548">
        <f>A29/0.03</f>
        <v>100</v>
      </c>
      <c r="C29" s="537"/>
      <c r="D29" s="541">
        <f>A29</f>
        <v>3</v>
      </c>
      <c r="E29" s="549">
        <f>D29/0.08</f>
        <v>37.5</v>
      </c>
      <c r="F29" s="531"/>
      <c r="G29" s="539">
        <f>A29</f>
        <v>3</v>
      </c>
      <c r="H29" s="549">
        <f>A29/0.09</f>
        <v>33.333333333333336</v>
      </c>
      <c r="I29" s="542"/>
      <c r="J29" s="541">
        <f>A29</f>
        <v>3</v>
      </c>
      <c r="K29" s="549">
        <f>J29/0.1</f>
        <v>30</v>
      </c>
      <c r="L29" s="541"/>
      <c r="M29" s="541">
        <f>A29</f>
        <v>3</v>
      </c>
      <c r="N29" s="550">
        <f>M29/0.12</f>
        <v>25</v>
      </c>
      <c r="O29" s="547"/>
      <c r="P29" s="524"/>
    </row>
    <row r="30" spans="1:18" ht="12" thickBot="1" x14ac:dyDescent="0.3">
      <c r="A30" s="543"/>
      <c r="B30" s="544"/>
      <c r="C30" s="545"/>
      <c r="D30" s="543"/>
      <c r="E30" s="543"/>
      <c r="F30" s="543"/>
      <c r="G30" s="543"/>
      <c r="H30" s="544"/>
      <c r="I30" s="543"/>
      <c r="J30" s="543"/>
      <c r="K30" s="543"/>
      <c r="L30" s="543"/>
      <c r="M30" s="543"/>
      <c r="N30" s="544"/>
      <c r="O30" s="547"/>
      <c r="P30" s="524"/>
    </row>
    <row r="31" spans="1:18" x14ac:dyDescent="0.25">
      <c r="B31" s="546"/>
      <c r="C31" s="546"/>
      <c r="D31" s="546"/>
      <c r="E31" s="546"/>
      <c r="F31" s="546"/>
      <c r="K31" s="546"/>
      <c r="L31" s="546"/>
      <c r="O31" s="546"/>
    </row>
    <row r="32" spans="1:18" x14ac:dyDescent="0.25">
      <c r="B32" s="546"/>
      <c r="C32" s="546"/>
      <c r="D32" s="546"/>
      <c r="E32" s="546"/>
      <c r="F32" s="546"/>
      <c r="K32" s="546"/>
      <c r="L32" s="546"/>
      <c r="O32" s="546"/>
    </row>
    <row r="33" spans="1:22" x14ac:dyDescent="0.25">
      <c r="A33" s="551"/>
      <c r="B33" s="552"/>
      <c r="C33" s="552"/>
      <c r="D33" s="552"/>
      <c r="E33" s="552"/>
      <c r="F33" s="552"/>
      <c r="G33" s="551"/>
      <c r="H33" s="551"/>
      <c r="I33" s="551"/>
      <c r="J33" s="551"/>
      <c r="K33" s="552"/>
      <c r="L33" s="546"/>
      <c r="O33" s="546"/>
      <c r="V33" s="524"/>
    </row>
    <row r="34" spans="1:22" ht="12" x14ac:dyDescent="0.3">
      <c r="A34" s="553" t="s">
        <v>388</v>
      </c>
      <c r="B34" s="553"/>
      <c r="C34" s="553"/>
      <c r="D34" s="553"/>
      <c r="E34" s="553"/>
      <c r="F34" s="553"/>
      <c r="G34" s="553"/>
      <c r="H34" s="553"/>
      <c r="I34" s="553"/>
      <c r="J34" s="551"/>
      <c r="K34" s="552"/>
      <c r="L34" s="546"/>
      <c r="O34" s="546"/>
      <c r="V34" s="524"/>
    </row>
    <row r="35" spans="1:22" ht="12" x14ac:dyDescent="0.3">
      <c r="A35" s="553" t="s">
        <v>389</v>
      </c>
      <c r="B35" s="553"/>
      <c r="C35" s="553"/>
      <c r="D35" s="553"/>
      <c r="E35" s="553"/>
      <c r="F35" s="553"/>
      <c r="G35" s="553"/>
      <c r="H35" s="553"/>
      <c r="I35" s="553"/>
      <c r="J35" s="551"/>
      <c r="K35" s="552"/>
      <c r="L35" s="546"/>
      <c r="O35" s="546"/>
    </row>
    <row r="36" spans="1:22" ht="12" x14ac:dyDescent="0.3">
      <c r="A36" s="553"/>
      <c r="B36" s="553"/>
      <c r="C36" s="553"/>
      <c r="D36" s="553"/>
      <c r="E36" s="553"/>
      <c r="F36" s="553"/>
      <c r="G36" s="553"/>
      <c r="H36" s="553"/>
      <c r="I36" s="553"/>
      <c r="J36" s="551"/>
      <c r="K36" s="552"/>
      <c r="L36" s="546"/>
      <c r="O36" s="546"/>
    </row>
    <row r="37" spans="1:22" ht="12" x14ac:dyDescent="0.3">
      <c r="A37" s="553" t="s">
        <v>390</v>
      </c>
      <c r="B37" s="553"/>
      <c r="C37" s="553"/>
      <c r="D37" s="554" t="s">
        <v>391</v>
      </c>
      <c r="E37" s="554"/>
      <c r="F37" s="553" t="s">
        <v>392</v>
      </c>
      <c r="G37" s="553"/>
      <c r="H37" s="553" t="s">
        <v>393</v>
      </c>
      <c r="I37" s="553"/>
      <c r="J37" s="551"/>
      <c r="K37" s="552"/>
    </row>
    <row r="38" spans="1:22" ht="12" x14ac:dyDescent="0.3">
      <c r="A38" s="553" t="s">
        <v>394</v>
      </c>
      <c r="B38" s="553"/>
      <c r="C38" s="553"/>
      <c r="D38" s="554" t="s">
        <v>395</v>
      </c>
      <c r="E38" s="554"/>
      <c r="F38" s="553" t="s">
        <v>396</v>
      </c>
      <c r="G38" s="553"/>
      <c r="H38" s="553" t="s">
        <v>397</v>
      </c>
      <c r="I38" s="553"/>
      <c r="J38" s="551"/>
      <c r="K38" s="552"/>
    </row>
    <row r="39" spans="1:22" ht="12" x14ac:dyDescent="0.3">
      <c r="A39" s="553" t="s">
        <v>398</v>
      </c>
      <c r="B39" s="553"/>
      <c r="C39" s="553"/>
      <c r="D39" s="554" t="s">
        <v>399</v>
      </c>
      <c r="E39" s="554"/>
      <c r="F39" s="553" t="s">
        <v>400</v>
      </c>
      <c r="G39" s="553"/>
      <c r="H39" s="553" t="s">
        <v>401</v>
      </c>
      <c r="I39" s="553"/>
      <c r="J39" s="551"/>
      <c r="K39" s="552"/>
    </row>
    <row r="40" spans="1:22" x14ac:dyDescent="0.25">
      <c r="A40" s="555" t="s">
        <v>123</v>
      </c>
      <c r="B40" s="551"/>
      <c r="C40" s="551"/>
      <c r="D40" s="551"/>
      <c r="E40" s="551"/>
      <c r="F40" s="551"/>
      <c r="G40" s="551"/>
      <c r="H40" s="551"/>
      <c r="I40" s="551"/>
      <c r="J40" s="551"/>
      <c r="K40" s="552"/>
      <c r="L40" s="546"/>
      <c r="O40" s="546"/>
    </row>
  </sheetData>
  <sheetProtection algorithmName="SHA-512" hashValue="mzmTOzUPo07/vgviuisloDhB88e5idbAWswQRLlP8t91rQS/QwyWEi1kgnOYa7thAq0IC7wCQK8qyL4BqAfZYA==" saltValue="2EW/dnXl5R1fayXz7dchMQ==" spinCount="100000" sheet="1" objects="1" scenarios="1"/>
  <mergeCells count="22">
    <mergeCell ref="A22:N22"/>
    <mergeCell ref="A11:N11"/>
    <mergeCell ref="A13:B13"/>
    <mergeCell ref="D13:E13"/>
    <mergeCell ref="G13:H13"/>
    <mergeCell ref="J13:K13"/>
    <mergeCell ref="M13:N13"/>
    <mergeCell ref="A14:B14"/>
    <mergeCell ref="D14:E14"/>
    <mergeCell ref="G14:H14"/>
    <mergeCell ref="J14:K14"/>
    <mergeCell ref="M14:N14"/>
    <mergeCell ref="A25:B25"/>
    <mergeCell ref="D25:E25"/>
    <mergeCell ref="G25:H25"/>
    <mergeCell ref="J25:K25"/>
    <mergeCell ref="M25:N25"/>
    <mergeCell ref="A24:B24"/>
    <mergeCell ref="D24:E24"/>
    <mergeCell ref="G24:H24"/>
    <mergeCell ref="J24:K24"/>
    <mergeCell ref="M24:N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8"/>
  <sheetViews>
    <sheetView view="pageBreakPreview" zoomScale="115" zoomScaleNormal="100" zoomScaleSheetLayoutView="115" workbookViewId="0">
      <pane ySplit="2" topLeftCell="A3" activePane="bottomLeft" state="frozen"/>
      <selection pane="bottomLeft" activeCell="G105" sqref="G105"/>
    </sheetView>
  </sheetViews>
  <sheetFormatPr defaultColWidth="9.1796875" defaultRowHeight="13" x14ac:dyDescent="0.3"/>
  <cols>
    <col min="1" max="1" width="3.7265625" style="262" customWidth="1"/>
    <col min="2" max="2" width="52.7265625" style="262" customWidth="1"/>
    <col min="3" max="7" width="13.453125" style="262" customWidth="1"/>
    <col min="8" max="8" width="13.453125" style="262" hidden="1" customWidth="1"/>
    <col min="9" max="9" width="16.7265625" style="289" customWidth="1"/>
    <col min="10" max="16384" width="9.1796875" style="262"/>
  </cols>
  <sheetData>
    <row r="1" spans="1:9" ht="14.5" x14ac:dyDescent="0.35">
      <c r="A1" s="740" t="s">
        <v>0</v>
      </c>
      <c r="B1" s="689"/>
      <c r="C1" s="689"/>
      <c r="D1" s="689"/>
      <c r="E1" s="689"/>
      <c r="F1" s="689"/>
      <c r="G1" s="689"/>
      <c r="H1" s="689"/>
      <c r="I1" s="689"/>
    </row>
    <row r="2" spans="1:9" ht="21" customHeight="1" x14ac:dyDescent="0.35">
      <c r="A2" s="742" t="s">
        <v>188</v>
      </c>
      <c r="B2" s="743"/>
      <c r="C2" s="258" t="s">
        <v>1</v>
      </c>
      <c r="D2" s="258" t="s">
        <v>2</v>
      </c>
      <c r="E2" s="258" t="s">
        <v>3</v>
      </c>
      <c r="F2" s="258" t="s">
        <v>4</v>
      </c>
      <c r="G2" s="258" t="s">
        <v>5</v>
      </c>
      <c r="H2" s="258" t="s">
        <v>163</v>
      </c>
      <c r="I2" s="291" t="s">
        <v>32</v>
      </c>
    </row>
    <row r="3" spans="1:9" ht="14.15" customHeight="1" x14ac:dyDescent="0.35">
      <c r="A3" s="745" t="s">
        <v>190</v>
      </c>
      <c r="B3" s="689"/>
      <c r="C3" s="258"/>
      <c r="D3" s="258"/>
      <c r="E3" s="258"/>
      <c r="F3" s="258"/>
      <c r="G3" s="258"/>
      <c r="H3" s="258"/>
      <c r="I3" s="291"/>
    </row>
    <row r="4" spans="1:9" x14ac:dyDescent="0.3">
      <c r="B4" s="377" t="str">
        <f>Core1!D3</f>
        <v>Core1</v>
      </c>
      <c r="C4" s="325">
        <f>Core1!K45</f>
        <v>0</v>
      </c>
      <c r="D4" s="325">
        <f>Core1!Q45</f>
        <v>0</v>
      </c>
      <c r="E4" s="325">
        <f>Core1!W45</f>
        <v>0</v>
      </c>
      <c r="F4" s="325">
        <f>Core1!AC45</f>
        <v>0</v>
      </c>
      <c r="G4" s="325">
        <f>Core1!AI45</f>
        <v>0</v>
      </c>
      <c r="H4" s="325">
        <f>Core1!AO45</f>
        <v>0</v>
      </c>
      <c r="I4" s="322">
        <f t="shared" ref="I4:I5" si="0">SUM(C4:H4)</f>
        <v>0</v>
      </c>
    </row>
    <row r="5" spans="1:9" x14ac:dyDescent="0.3">
      <c r="B5" s="377" t="str">
        <f>Core2!D3</f>
        <v>Core2</v>
      </c>
      <c r="C5" s="325">
        <f>Core2!K43</f>
        <v>0</v>
      </c>
      <c r="D5" s="325">
        <f>Core2!Q43</f>
        <v>0</v>
      </c>
      <c r="E5" s="325">
        <f>Core2!W43</f>
        <v>0</v>
      </c>
      <c r="F5" s="325">
        <f>Core2!AC43</f>
        <v>0</v>
      </c>
      <c r="G5" s="325">
        <f>Core2!AI43</f>
        <v>0</v>
      </c>
      <c r="H5" s="325">
        <f>Core2!AO43</f>
        <v>0</v>
      </c>
      <c r="I5" s="322">
        <f t="shared" si="0"/>
        <v>0</v>
      </c>
    </row>
    <row r="6" spans="1:9" x14ac:dyDescent="0.3">
      <c r="B6" s="377" t="str">
        <f>Core3!D3</f>
        <v>Core3</v>
      </c>
      <c r="C6" s="321">
        <f>Core3!K43</f>
        <v>0</v>
      </c>
      <c r="D6" s="321">
        <f>Core3!Q43</f>
        <v>0</v>
      </c>
      <c r="E6" s="321">
        <f>Core3!W43</f>
        <v>0</v>
      </c>
      <c r="F6" s="321">
        <f>Core3!AC43</f>
        <v>0</v>
      </c>
      <c r="G6" s="321">
        <f>Core3!AI43</f>
        <v>0</v>
      </c>
      <c r="H6" s="321">
        <f>Core3!AO43</f>
        <v>0</v>
      </c>
      <c r="I6" s="322">
        <f>SUM(C6:H6)</f>
        <v>0</v>
      </c>
    </row>
    <row r="7" spans="1:9" x14ac:dyDescent="0.3">
      <c r="B7" s="377" t="str">
        <f>Core4!D3</f>
        <v>Core4</v>
      </c>
      <c r="C7" s="321">
        <f>Core4!K43</f>
        <v>0</v>
      </c>
      <c r="D7" s="321">
        <f>Core4!Q43</f>
        <v>0</v>
      </c>
      <c r="E7" s="321">
        <f>Core4!W43</f>
        <v>0</v>
      </c>
      <c r="F7" s="321">
        <f>Core4!AC43</f>
        <v>0</v>
      </c>
      <c r="G7" s="321">
        <f>Core4!AI43</f>
        <v>0</v>
      </c>
      <c r="H7" s="321">
        <f>Core4!AO43</f>
        <v>0</v>
      </c>
      <c r="I7" s="322">
        <f>SUM(C7:H7)</f>
        <v>0</v>
      </c>
    </row>
    <row r="8" spans="1:9" x14ac:dyDescent="0.3">
      <c r="B8" s="377" t="str">
        <f>Core5!D3</f>
        <v>Core5</v>
      </c>
      <c r="C8" s="321">
        <f>Core5!K43</f>
        <v>0</v>
      </c>
      <c r="D8" s="321">
        <f>Core5!Q43</f>
        <v>0</v>
      </c>
      <c r="E8" s="321">
        <f>Core5!W43</f>
        <v>0</v>
      </c>
      <c r="F8" s="321">
        <f>Core5!AC43</f>
        <v>0</v>
      </c>
      <c r="G8" s="321">
        <f>Core5!AI43</f>
        <v>0</v>
      </c>
      <c r="H8" s="321">
        <f>Core5!AO43</f>
        <v>0</v>
      </c>
      <c r="I8" s="322">
        <f>SUM(C8:H8)</f>
        <v>0</v>
      </c>
    </row>
    <row r="9" spans="1:9" x14ac:dyDescent="0.3">
      <c r="B9" s="377" t="str">
        <f>Core6!D3</f>
        <v>Core6</v>
      </c>
      <c r="C9" s="321">
        <f>Core6!K43</f>
        <v>0</v>
      </c>
      <c r="D9" s="321">
        <f>Core6!Q43</f>
        <v>0</v>
      </c>
      <c r="E9" s="321">
        <f>Core6!W43</f>
        <v>0</v>
      </c>
      <c r="F9" s="321">
        <f>Core6!AC43</f>
        <v>0</v>
      </c>
      <c r="G9" s="321">
        <f>Core6!AI43</f>
        <v>0</v>
      </c>
      <c r="H9" s="321">
        <f>Core6!AO43</f>
        <v>0</v>
      </c>
      <c r="I9" s="322">
        <f t="shared" ref="I9" si="1">SUM(C9:H9)</f>
        <v>0</v>
      </c>
    </row>
    <row r="10" spans="1:9" x14ac:dyDescent="0.3">
      <c r="B10" s="377" t="str">
        <f>Core7!D3</f>
        <v>Core7</v>
      </c>
      <c r="C10" s="321">
        <f>Core7!K43</f>
        <v>0</v>
      </c>
      <c r="D10" s="321">
        <f>Core7!Q43</f>
        <v>0</v>
      </c>
      <c r="E10" s="321">
        <f>Core7!W43</f>
        <v>0</v>
      </c>
      <c r="F10" s="321">
        <f>Core7!AC43</f>
        <v>0</v>
      </c>
      <c r="G10" s="321">
        <f>Core7!AI43</f>
        <v>0</v>
      </c>
      <c r="H10" s="321">
        <f>Core7!AO43</f>
        <v>0</v>
      </c>
      <c r="I10" s="322">
        <f>SUM(C10:H10)</f>
        <v>0</v>
      </c>
    </row>
    <row r="11" spans="1:9" s="275" customFormat="1" x14ac:dyDescent="0.3">
      <c r="A11" s="274" t="s">
        <v>189</v>
      </c>
      <c r="C11" s="323">
        <f>SUM(C4:C10)</f>
        <v>0</v>
      </c>
      <c r="D11" s="323">
        <f>SUM(D4:D10)</f>
        <v>0</v>
      </c>
      <c r="E11" s="323">
        <f>SUM(E4:E10)</f>
        <v>0</v>
      </c>
      <c r="F11" s="323">
        <f>SUM(F4:F10)</f>
        <v>0</v>
      </c>
      <c r="G11" s="323">
        <f>SUM(G4:G10)</f>
        <v>0</v>
      </c>
      <c r="H11" s="323">
        <f t="shared" ref="H11" si="2">SUM(H4:H10)</f>
        <v>0</v>
      </c>
      <c r="I11" s="324">
        <f>SUM(I4:I10)</f>
        <v>0</v>
      </c>
    </row>
    <row r="12" spans="1:9" ht="12.25" customHeight="1" x14ac:dyDescent="0.35">
      <c r="A12" s="741" t="s">
        <v>9</v>
      </c>
      <c r="B12" s="689"/>
      <c r="C12" s="264"/>
      <c r="D12" s="264"/>
      <c r="E12" s="264"/>
      <c r="F12" s="264"/>
      <c r="G12" s="264"/>
      <c r="H12" s="264"/>
    </row>
    <row r="13" spans="1:9" x14ac:dyDescent="0.3">
      <c r="A13" s="259"/>
      <c r="B13" s="377" t="str">
        <f>Core1!D3</f>
        <v>Core1</v>
      </c>
      <c r="C13" s="325">
        <f>Core1!K73</f>
        <v>0</v>
      </c>
      <c r="D13" s="325">
        <f>Core1!Q73</f>
        <v>0</v>
      </c>
      <c r="E13" s="325">
        <f>Core1!W73</f>
        <v>0</v>
      </c>
      <c r="F13" s="325">
        <f>Core1!AC73</f>
        <v>0</v>
      </c>
      <c r="G13" s="325">
        <f>Core1!AI73</f>
        <v>0</v>
      </c>
      <c r="H13" s="325">
        <f>Core1!AO73</f>
        <v>0</v>
      </c>
      <c r="I13" s="322">
        <f t="shared" ref="I13:I14" si="3">SUM(C13:H13)</f>
        <v>0</v>
      </c>
    </row>
    <row r="14" spans="1:9" x14ac:dyDescent="0.3">
      <c r="A14" s="259"/>
      <c r="B14" s="377" t="str">
        <f>Core2!D3</f>
        <v>Core2</v>
      </c>
      <c r="C14" s="325">
        <f>Core2!K71</f>
        <v>0</v>
      </c>
      <c r="D14" s="325">
        <f>Core2!Q71</f>
        <v>0</v>
      </c>
      <c r="E14" s="325">
        <f>Core2!W71</f>
        <v>0</v>
      </c>
      <c r="F14" s="325">
        <f>Core2!AC71</f>
        <v>0</v>
      </c>
      <c r="G14" s="325">
        <f>Core2!AI71</f>
        <v>0</v>
      </c>
      <c r="H14" s="325">
        <f>Core2!AO71</f>
        <v>0</v>
      </c>
      <c r="I14" s="322">
        <f t="shared" si="3"/>
        <v>0</v>
      </c>
    </row>
    <row r="15" spans="1:9" x14ac:dyDescent="0.3">
      <c r="A15" s="259"/>
      <c r="B15" s="377" t="str">
        <f>Core3!D3</f>
        <v>Core3</v>
      </c>
      <c r="C15" s="325">
        <f>Core3!K71</f>
        <v>0</v>
      </c>
      <c r="D15" s="325">
        <f>Core3!Q71</f>
        <v>0</v>
      </c>
      <c r="E15" s="325">
        <f>Core3!W71</f>
        <v>0</v>
      </c>
      <c r="F15" s="325">
        <f>Core3!AC71</f>
        <v>0</v>
      </c>
      <c r="G15" s="325">
        <f>Core3!AI71</f>
        <v>0</v>
      </c>
      <c r="H15" s="325">
        <f>Core3!AO71</f>
        <v>0</v>
      </c>
      <c r="I15" s="322">
        <f>SUM(C15:H15)</f>
        <v>0</v>
      </c>
    </row>
    <row r="16" spans="1:9" x14ac:dyDescent="0.3">
      <c r="A16" s="259"/>
      <c r="B16" s="377" t="str">
        <f>Core4!D3</f>
        <v>Core4</v>
      </c>
      <c r="C16" s="325">
        <f>Core4!K71</f>
        <v>0</v>
      </c>
      <c r="D16" s="325">
        <f>Core4!Q71</f>
        <v>0</v>
      </c>
      <c r="E16" s="325">
        <f>Core4!W71</f>
        <v>0</v>
      </c>
      <c r="F16" s="325">
        <f>Core4!AC71</f>
        <v>0</v>
      </c>
      <c r="G16" s="325">
        <f>Core4!AI71</f>
        <v>0</v>
      </c>
      <c r="H16" s="325">
        <f>Core4!AO71</f>
        <v>0</v>
      </c>
      <c r="I16" s="322">
        <f t="shared" ref="I16:I18" si="4">SUM(C16:H16)</f>
        <v>0</v>
      </c>
    </row>
    <row r="17" spans="1:9" x14ac:dyDescent="0.3">
      <c r="A17" s="259"/>
      <c r="B17" s="377" t="str">
        <f>Core5!D3</f>
        <v>Core5</v>
      </c>
      <c r="C17" s="325">
        <f>Core5!K71</f>
        <v>0</v>
      </c>
      <c r="D17" s="325">
        <f>Core5!Q71</f>
        <v>0</v>
      </c>
      <c r="E17" s="325">
        <f>Core5!W71</f>
        <v>0</v>
      </c>
      <c r="F17" s="325">
        <f>Core5!AC71</f>
        <v>0</v>
      </c>
      <c r="G17" s="325">
        <f>Core5!AI71</f>
        <v>0</v>
      </c>
      <c r="H17" s="325">
        <f>Core5!AO71</f>
        <v>0</v>
      </c>
      <c r="I17" s="322">
        <f t="shared" si="4"/>
        <v>0</v>
      </c>
    </row>
    <row r="18" spans="1:9" x14ac:dyDescent="0.3">
      <c r="A18" s="259"/>
      <c r="B18" s="377" t="str">
        <f>Core6!D3</f>
        <v>Core6</v>
      </c>
      <c r="C18" s="325">
        <f>Core6!K71</f>
        <v>0</v>
      </c>
      <c r="D18" s="325">
        <f>Core6!Q71</f>
        <v>0</v>
      </c>
      <c r="E18" s="325">
        <f>Core6!W71</f>
        <v>0</v>
      </c>
      <c r="F18" s="325">
        <f>Core6!AC71</f>
        <v>0</v>
      </c>
      <c r="G18" s="325">
        <f>Core6!AI71</f>
        <v>0</v>
      </c>
      <c r="H18" s="325">
        <f>Core6!AO71</f>
        <v>0</v>
      </c>
      <c r="I18" s="322">
        <f t="shared" si="4"/>
        <v>0</v>
      </c>
    </row>
    <row r="19" spans="1:9" x14ac:dyDescent="0.3">
      <c r="A19" s="259"/>
      <c r="B19" s="377" t="str">
        <f>Core7!D3</f>
        <v>Core7</v>
      </c>
      <c r="C19" s="325">
        <f>Core7!K71</f>
        <v>0</v>
      </c>
      <c r="D19" s="325">
        <f>Core7!Q71</f>
        <v>0</v>
      </c>
      <c r="E19" s="325">
        <f>Core7!W71</f>
        <v>0</v>
      </c>
      <c r="F19" s="325">
        <f>Core7!AC71</f>
        <v>0</v>
      </c>
      <c r="G19" s="325">
        <f>Core7!AI71</f>
        <v>0</v>
      </c>
      <c r="H19" s="325">
        <f>Core7!AO71</f>
        <v>0</v>
      </c>
      <c r="I19" s="322">
        <f>SUM(C19:H19)</f>
        <v>0</v>
      </c>
    </row>
    <row r="20" spans="1:9" s="275" customFormat="1" x14ac:dyDescent="0.3">
      <c r="A20" s="274" t="s">
        <v>159</v>
      </c>
      <c r="C20" s="323">
        <f t="shared" ref="C20:I20" si="5">SUM(C13:C19)</f>
        <v>0</v>
      </c>
      <c r="D20" s="323">
        <f t="shared" si="5"/>
        <v>0</v>
      </c>
      <c r="E20" s="323">
        <f t="shared" si="5"/>
        <v>0</v>
      </c>
      <c r="F20" s="323">
        <f t="shared" si="5"/>
        <v>0</v>
      </c>
      <c r="G20" s="323">
        <f t="shared" si="5"/>
        <v>0</v>
      </c>
      <c r="H20" s="323">
        <f t="shared" si="5"/>
        <v>0</v>
      </c>
      <c r="I20" s="326">
        <f t="shared" si="5"/>
        <v>0</v>
      </c>
    </row>
    <row r="21" spans="1:9" ht="13.75" customHeight="1" x14ac:dyDescent="0.35">
      <c r="A21" s="741" t="s">
        <v>7</v>
      </c>
      <c r="B21" s="689"/>
      <c r="C21" s="264"/>
      <c r="D21" s="264"/>
      <c r="E21" s="264"/>
      <c r="F21" s="264"/>
      <c r="G21" s="264"/>
      <c r="H21" s="264"/>
    </row>
    <row r="22" spans="1:9" x14ac:dyDescent="0.3">
      <c r="B22" s="377" t="str">
        <f>Core1!D3</f>
        <v>Core1</v>
      </c>
      <c r="C22" s="325">
        <f>Core1!K54</f>
        <v>0</v>
      </c>
      <c r="D22" s="325">
        <f>Core1!Q54</f>
        <v>0</v>
      </c>
      <c r="E22" s="325">
        <f>Core1!W54</f>
        <v>0</v>
      </c>
      <c r="F22" s="325">
        <f>Core1!AC54</f>
        <v>0</v>
      </c>
      <c r="G22" s="325">
        <f>Core1!AI54</f>
        <v>0</v>
      </c>
      <c r="H22" s="325">
        <f>Core1!AO54</f>
        <v>0</v>
      </c>
      <c r="I22" s="322">
        <f t="shared" ref="I22:I23" si="6">SUM(C22:H22)</f>
        <v>0</v>
      </c>
    </row>
    <row r="23" spans="1:9" x14ac:dyDescent="0.3">
      <c r="B23" s="377" t="str">
        <f>Core2!D3</f>
        <v>Core2</v>
      </c>
      <c r="C23" s="325">
        <f>Core2!K52</f>
        <v>0</v>
      </c>
      <c r="D23" s="325">
        <f>Core2!Q52</f>
        <v>0</v>
      </c>
      <c r="E23" s="325">
        <f>Core2!W52</f>
        <v>0</v>
      </c>
      <c r="F23" s="325">
        <f>Core2!AC52</f>
        <v>0</v>
      </c>
      <c r="G23" s="325">
        <f>Core2!AI52</f>
        <v>0</v>
      </c>
      <c r="H23" s="325">
        <f>Core2!AO52</f>
        <v>0</v>
      </c>
      <c r="I23" s="322">
        <f t="shared" si="6"/>
        <v>0</v>
      </c>
    </row>
    <row r="24" spans="1:9" x14ac:dyDescent="0.3">
      <c r="B24" s="377" t="str">
        <f>Core3!D3</f>
        <v>Core3</v>
      </c>
      <c r="C24" s="321">
        <f>Core3!K52</f>
        <v>0</v>
      </c>
      <c r="D24" s="321">
        <f>Core3!Q52</f>
        <v>0</v>
      </c>
      <c r="E24" s="321">
        <f>Core3!W52</f>
        <v>0</v>
      </c>
      <c r="F24" s="321">
        <f>Core3!AC52</f>
        <v>0</v>
      </c>
      <c r="G24" s="321">
        <f>Core3!AI52</f>
        <v>0</v>
      </c>
      <c r="H24" s="321">
        <f>Core3!AO52</f>
        <v>0</v>
      </c>
      <c r="I24" s="322">
        <f>SUM(C24:H24)</f>
        <v>0</v>
      </c>
    </row>
    <row r="25" spans="1:9" x14ac:dyDescent="0.3">
      <c r="B25" s="377" t="str">
        <f>Core4!D3</f>
        <v>Core4</v>
      </c>
      <c r="C25" s="321">
        <f>Core4!K52</f>
        <v>0</v>
      </c>
      <c r="D25" s="321">
        <f>Core4!Q52</f>
        <v>0</v>
      </c>
      <c r="E25" s="321">
        <f>Core4!W52</f>
        <v>0</v>
      </c>
      <c r="F25" s="321">
        <f>Core4!AC52</f>
        <v>0</v>
      </c>
      <c r="G25" s="321">
        <f>Core4!AI52</f>
        <v>0</v>
      </c>
      <c r="H25" s="321">
        <f>Core4!AO52</f>
        <v>0</v>
      </c>
      <c r="I25" s="322">
        <f t="shared" ref="I25:I28" si="7">SUM(C25:H25)</f>
        <v>0</v>
      </c>
    </row>
    <row r="26" spans="1:9" x14ac:dyDescent="0.3">
      <c r="B26" s="377" t="str">
        <f>Core5!D3</f>
        <v>Core5</v>
      </c>
      <c r="C26" s="321">
        <f>Core5!K52</f>
        <v>0</v>
      </c>
      <c r="D26" s="321">
        <f>Core5!Q52</f>
        <v>0</v>
      </c>
      <c r="E26" s="321">
        <f>Core5!W52</f>
        <v>0</v>
      </c>
      <c r="F26" s="321">
        <f>Core5!AC52</f>
        <v>0</v>
      </c>
      <c r="G26" s="321">
        <f>Core5!AI52</f>
        <v>0</v>
      </c>
      <c r="H26" s="321">
        <f>Core5!AO52</f>
        <v>0</v>
      </c>
      <c r="I26" s="322">
        <f t="shared" si="7"/>
        <v>0</v>
      </c>
    </row>
    <row r="27" spans="1:9" x14ac:dyDescent="0.3">
      <c r="B27" s="377" t="str">
        <f>Core6!D3</f>
        <v>Core6</v>
      </c>
      <c r="C27" s="321">
        <f>Core6!K52</f>
        <v>0</v>
      </c>
      <c r="D27" s="321">
        <f>Core6!Q52</f>
        <v>0</v>
      </c>
      <c r="E27" s="321">
        <f>Core6!W52</f>
        <v>0</v>
      </c>
      <c r="F27" s="321">
        <f>Core6!AC52</f>
        <v>0</v>
      </c>
      <c r="G27" s="321">
        <f>Core6!AI52</f>
        <v>0</v>
      </c>
      <c r="H27" s="321">
        <f>Core6!AO52</f>
        <v>0</v>
      </c>
      <c r="I27" s="322">
        <f>SUM(C27:H27)</f>
        <v>0</v>
      </c>
    </row>
    <row r="28" spans="1:9" x14ac:dyDescent="0.3">
      <c r="B28" s="377" t="str">
        <f>Core7!D3</f>
        <v>Core7</v>
      </c>
      <c r="C28" s="321">
        <f>Core7!K52</f>
        <v>0</v>
      </c>
      <c r="D28" s="321">
        <f>Core7!Q52</f>
        <v>0</v>
      </c>
      <c r="E28" s="321">
        <f>Core7!W52</f>
        <v>0</v>
      </c>
      <c r="F28" s="321">
        <f>Core7!AC52</f>
        <v>0</v>
      </c>
      <c r="G28" s="321">
        <f>Core7!AI52</f>
        <v>0</v>
      </c>
      <c r="H28" s="321">
        <f>Core7!AO52</f>
        <v>0</v>
      </c>
      <c r="I28" s="322">
        <f t="shared" si="7"/>
        <v>0</v>
      </c>
    </row>
    <row r="29" spans="1:9" s="275" customFormat="1" x14ac:dyDescent="0.3">
      <c r="A29" s="276" t="s">
        <v>8</v>
      </c>
      <c r="C29" s="323">
        <f t="shared" ref="C29:I29" si="8">SUM(C22:C28)</f>
        <v>0</v>
      </c>
      <c r="D29" s="323">
        <f t="shared" si="8"/>
        <v>0</v>
      </c>
      <c r="E29" s="323">
        <f t="shared" si="8"/>
        <v>0</v>
      </c>
      <c r="F29" s="323">
        <f t="shared" si="8"/>
        <v>0</v>
      </c>
      <c r="G29" s="323">
        <f t="shared" si="8"/>
        <v>0</v>
      </c>
      <c r="H29" s="323">
        <f t="shared" si="8"/>
        <v>0</v>
      </c>
      <c r="I29" s="324">
        <f t="shared" si="8"/>
        <v>0</v>
      </c>
    </row>
    <row r="30" spans="1:9" ht="13.15" customHeight="1" x14ac:dyDescent="0.35">
      <c r="A30" s="744" t="s">
        <v>192</v>
      </c>
      <c r="B30" s="689"/>
      <c r="C30" s="267"/>
      <c r="D30" s="267"/>
      <c r="E30" s="267"/>
      <c r="F30" s="267"/>
      <c r="G30" s="267"/>
      <c r="H30" s="267"/>
    </row>
    <row r="31" spans="1:9" x14ac:dyDescent="0.3">
      <c r="A31" s="259"/>
      <c r="B31" s="377" t="str">
        <f>Core1!D3</f>
        <v>Core1</v>
      </c>
      <c r="C31" s="325">
        <f>Core1!K81</f>
        <v>0</v>
      </c>
      <c r="D31" s="325">
        <f>Core1!Q81</f>
        <v>0</v>
      </c>
      <c r="E31" s="325">
        <f>Core1!W81</f>
        <v>0</v>
      </c>
      <c r="F31" s="325">
        <f>Core1!AC81</f>
        <v>0</v>
      </c>
      <c r="G31" s="325">
        <f>Core1!AI81</f>
        <v>0</v>
      </c>
      <c r="H31" s="325">
        <f>Core1!AO81</f>
        <v>0</v>
      </c>
      <c r="I31" s="322">
        <f>SUM(C31:H31)</f>
        <v>0</v>
      </c>
    </row>
    <row r="32" spans="1:9" x14ac:dyDescent="0.3">
      <c r="A32" s="259"/>
      <c r="B32" s="377" t="str">
        <f>Core2!D3</f>
        <v>Core2</v>
      </c>
      <c r="C32" s="325">
        <f>Core2!K79</f>
        <v>0</v>
      </c>
      <c r="D32" s="325">
        <f>Core2!Q79</f>
        <v>0</v>
      </c>
      <c r="E32" s="325">
        <f>Core2!W79</f>
        <v>0</v>
      </c>
      <c r="F32" s="325">
        <f>Core2!AC79</f>
        <v>0</v>
      </c>
      <c r="G32" s="325">
        <f>Core2!AI79</f>
        <v>0</v>
      </c>
      <c r="H32" s="325">
        <f>Core2!AO79</f>
        <v>0</v>
      </c>
      <c r="I32" s="322">
        <f t="shared" ref="I32" si="9">SUM(C32:H32)</f>
        <v>0</v>
      </c>
    </row>
    <row r="33" spans="1:9" ht="12.5" customHeight="1" x14ac:dyDescent="0.3">
      <c r="A33" s="259"/>
      <c r="B33" s="377" t="str">
        <f>Core3!D3</f>
        <v>Core3</v>
      </c>
      <c r="C33" s="325">
        <f>Core3!K79</f>
        <v>0</v>
      </c>
      <c r="D33" s="325">
        <f>Core3!Q79</f>
        <v>0</v>
      </c>
      <c r="E33" s="325">
        <f>Core3!W79</f>
        <v>0</v>
      </c>
      <c r="F33" s="325">
        <f>Core3!AC79</f>
        <v>0</v>
      </c>
      <c r="G33" s="325">
        <f>Core3!AI79</f>
        <v>0</v>
      </c>
      <c r="H33" s="325">
        <f>Core3!AO79</f>
        <v>0</v>
      </c>
      <c r="I33" s="322">
        <f>SUM(C33:H33)</f>
        <v>0</v>
      </c>
    </row>
    <row r="34" spans="1:9" x14ac:dyDescent="0.3">
      <c r="A34" s="259"/>
      <c r="B34" s="377" t="str">
        <f>Core4!D3</f>
        <v>Core4</v>
      </c>
      <c r="C34" s="325">
        <f>Core4!K79</f>
        <v>0</v>
      </c>
      <c r="D34" s="325">
        <f>Core4!Q79</f>
        <v>0</v>
      </c>
      <c r="E34" s="325">
        <f>Core4!W79</f>
        <v>0</v>
      </c>
      <c r="F34" s="325">
        <f>Core4!AC79</f>
        <v>0</v>
      </c>
      <c r="G34" s="325">
        <f>Core4!AI79</f>
        <v>0</v>
      </c>
      <c r="H34" s="325">
        <f>Core4!AO79</f>
        <v>0</v>
      </c>
      <c r="I34" s="322">
        <f t="shared" ref="I34:I37" si="10">SUM(C34:H34)</f>
        <v>0</v>
      </c>
    </row>
    <row r="35" spans="1:9" x14ac:dyDescent="0.3">
      <c r="A35" s="259"/>
      <c r="B35" s="377" t="str">
        <f>Core5!D3</f>
        <v>Core5</v>
      </c>
      <c r="C35" s="325">
        <f>Core5!K79</f>
        <v>0</v>
      </c>
      <c r="D35" s="325">
        <f>Core5!Q79</f>
        <v>0</v>
      </c>
      <c r="E35" s="325">
        <f>Core5!W79</f>
        <v>0</v>
      </c>
      <c r="F35" s="325">
        <f>Core5!AC79</f>
        <v>0</v>
      </c>
      <c r="G35" s="325">
        <f>Core5!AI79</f>
        <v>0</v>
      </c>
      <c r="H35" s="325">
        <f>Core5!AO79</f>
        <v>0</v>
      </c>
      <c r="I35" s="322">
        <f t="shared" si="10"/>
        <v>0</v>
      </c>
    </row>
    <row r="36" spans="1:9" x14ac:dyDescent="0.3">
      <c r="A36" s="259"/>
      <c r="B36" s="377" t="str">
        <f>Core6!D3</f>
        <v>Core6</v>
      </c>
      <c r="C36" s="325">
        <f>Core6!K79</f>
        <v>0</v>
      </c>
      <c r="D36" s="325">
        <f>Core6!Q79</f>
        <v>0</v>
      </c>
      <c r="E36" s="325">
        <f>Core6!W79</f>
        <v>0</v>
      </c>
      <c r="F36" s="325">
        <f>Core6!AC79</f>
        <v>0</v>
      </c>
      <c r="G36" s="325">
        <f>Core6!AI79</f>
        <v>0</v>
      </c>
      <c r="H36" s="325">
        <f>Core6!AO79</f>
        <v>0</v>
      </c>
      <c r="I36" s="322">
        <f>SUM(C36:H36)</f>
        <v>0</v>
      </c>
    </row>
    <row r="37" spans="1:9" x14ac:dyDescent="0.3">
      <c r="A37" s="259"/>
      <c r="B37" s="377" t="str">
        <f>Core7!D3</f>
        <v>Core7</v>
      </c>
      <c r="C37" s="325">
        <f>Core7!K79</f>
        <v>0</v>
      </c>
      <c r="D37" s="325">
        <f>Core7!Q79</f>
        <v>0</v>
      </c>
      <c r="E37" s="325">
        <f>Core7!W79</f>
        <v>0</v>
      </c>
      <c r="F37" s="325">
        <f>Core7!AC79</f>
        <v>0</v>
      </c>
      <c r="G37" s="325">
        <f>Core7!AI79</f>
        <v>0</v>
      </c>
      <c r="H37" s="325">
        <f>Core7!AO79</f>
        <v>0</v>
      </c>
      <c r="I37" s="322">
        <f t="shared" si="10"/>
        <v>0</v>
      </c>
    </row>
    <row r="38" spans="1:9" s="275" customFormat="1" x14ac:dyDescent="0.3">
      <c r="A38" s="274" t="s">
        <v>193</v>
      </c>
      <c r="C38" s="323">
        <f t="shared" ref="C38:I38" si="11">SUM(C31:C37)</f>
        <v>0</v>
      </c>
      <c r="D38" s="323">
        <f t="shared" si="11"/>
        <v>0</v>
      </c>
      <c r="E38" s="323">
        <f t="shared" si="11"/>
        <v>0</v>
      </c>
      <c r="F38" s="323">
        <f t="shared" si="11"/>
        <v>0</v>
      </c>
      <c r="G38" s="323">
        <f t="shared" si="11"/>
        <v>0</v>
      </c>
      <c r="H38" s="323">
        <f t="shared" si="11"/>
        <v>0</v>
      </c>
      <c r="I38" s="326">
        <f t="shared" si="11"/>
        <v>0</v>
      </c>
    </row>
    <row r="39" spans="1:9" ht="13.15" customHeight="1" x14ac:dyDescent="0.35">
      <c r="A39" s="741" t="s">
        <v>196</v>
      </c>
      <c r="B39" s="689"/>
      <c r="C39" s="292"/>
      <c r="D39" s="292"/>
      <c r="E39" s="292"/>
      <c r="F39" s="292"/>
      <c r="G39" s="292"/>
      <c r="H39" s="292"/>
      <c r="I39" s="310"/>
    </row>
    <row r="40" spans="1:9" x14ac:dyDescent="0.3">
      <c r="A40" s="259"/>
      <c r="B40" s="377" t="str">
        <f>Core1!D3</f>
        <v>Core1</v>
      </c>
      <c r="C40" s="325">
        <f>Core1!K49</f>
        <v>0</v>
      </c>
      <c r="D40" s="325">
        <f>Core1!Q49</f>
        <v>0</v>
      </c>
      <c r="E40" s="325">
        <f>Core1!W49</f>
        <v>0</v>
      </c>
      <c r="F40" s="325">
        <f>Core1!AC49</f>
        <v>0</v>
      </c>
      <c r="G40" s="325">
        <f>Core1!AI49</f>
        <v>0</v>
      </c>
      <c r="H40" s="325">
        <f>Core1!AO49</f>
        <v>0</v>
      </c>
      <c r="I40" s="322">
        <f>SUM(C40:H40)</f>
        <v>0</v>
      </c>
    </row>
    <row r="41" spans="1:9" x14ac:dyDescent="0.3">
      <c r="A41" s="259"/>
      <c r="B41" s="377" t="str">
        <f>Core2!D3</f>
        <v>Core2</v>
      </c>
      <c r="C41" s="325">
        <f>Core2!K47</f>
        <v>0</v>
      </c>
      <c r="D41" s="325">
        <f>Core2!Q47</f>
        <v>0</v>
      </c>
      <c r="E41" s="325">
        <f>Core2!W47</f>
        <v>0</v>
      </c>
      <c r="F41" s="325">
        <f>Core2!AC47</f>
        <v>0</v>
      </c>
      <c r="G41" s="325">
        <f>Core2!AI47</f>
        <v>0</v>
      </c>
      <c r="H41" s="325">
        <f>Core2!AO47</f>
        <v>0</v>
      </c>
      <c r="I41" s="322">
        <f t="shared" ref="I41" si="12">SUM(C41:H41)</f>
        <v>0</v>
      </c>
    </row>
    <row r="42" spans="1:9" x14ac:dyDescent="0.3">
      <c r="A42" s="259"/>
      <c r="B42" s="377" t="str">
        <f>Core3!D3</f>
        <v>Core3</v>
      </c>
      <c r="C42" s="325">
        <f>Core3!K47</f>
        <v>0</v>
      </c>
      <c r="D42" s="325">
        <f>Core3!Q47</f>
        <v>0</v>
      </c>
      <c r="E42" s="325">
        <f>Core3!W47</f>
        <v>0</v>
      </c>
      <c r="F42" s="325">
        <f>Core3!AC47</f>
        <v>0</v>
      </c>
      <c r="G42" s="325">
        <f>Core3!AI47</f>
        <v>0</v>
      </c>
      <c r="H42" s="325">
        <f>Core3!AO47</f>
        <v>0</v>
      </c>
      <c r="I42" s="322">
        <f>SUM(C42:H42)</f>
        <v>0</v>
      </c>
    </row>
    <row r="43" spans="1:9" x14ac:dyDescent="0.3">
      <c r="A43" s="259"/>
      <c r="B43" s="377" t="str">
        <f>Core4!D3</f>
        <v>Core4</v>
      </c>
      <c r="C43" s="325">
        <f>Core4!K47</f>
        <v>0</v>
      </c>
      <c r="D43" s="325">
        <f>Core4!Q47</f>
        <v>0</v>
      </c>
      <c r="E43" s="325">
        <f>Core4!W47</f>
        <v>0</v>
      </c>
      <c r="F43" s="325">
        <f>Core4!AC47</f>
        <v>0</v>
      </c>
      <c r="G43" s="325">
        <f>Core4!AI47</f>
        <v>0</v>
      </c>
      <c r="H43" s="325">
        <f>Core4!AO47</f>
        <v>0</v>
      </c>
      <c r="I43" s="322">
        <f t="shared" ref="I43:I45" si="13">SUM(C43:H43)</f>
        <v>0</v>
      </c>
    </row>
    <row r="44" spans="1:9" x14ac:dyDescent="0.3">
      <c r="A44" s="259"/>
      <c r="B44" s="377" t="str">
        <f>Core5!D3</f>
        <v>Core5</v>
      </c>
      <c r="C44" s="325">
        <f>Core5!K47</f>
        <v>0</v>
      </c>
      <c r="D44" s="325">
        <f>Core5!Q47</f>
        <v>0</v>
      </c>
      <c r="E44" s="325">
        <f>Core5!W47</f>
        <v>0</v>
      </c>
      <c r="F44" s="325">
        <f>Core5!AC47</f>
        <v>0</v>
      </c>
      <c r="G44" s="325">
        <f>Core5!AI47</f>
        <v>0</v>
      </c>
      <c r="H44" s="325">
        <f>Core5!AO47</f>
        <v>0</v>
      </c>
      <c r="I44" s="322">
        <f t="shared" si="13"/>
        <v>0</v>
      </c>
    </row>
    <row r="45" spans="1:9" x14ac:dyDescent="0.3">
      <c r="A45" s="259"/>
      <c r="B45" s="377" t="str">
        <f>Core6!D3</f>
        <v>Core6</v>
      </c>
      <c r="C45" s="325">
        <f>Core6!K47</f>
        <v>0</v>
      </c>
      <c r="D45" s="325">
        <f>Core6!Q47</f>
        <v>0</v>
      </c>
      <c r="E45" s="325">
        <f>Core6!W47</f>
        <v>0</v>
      </c>
      <c r="F45" s="325">
        <f>Core6!AC47</f>
        <v>0</v>
      </c>
      <c r="G45" s="325">
        <f>Core6!AI47</f>
        <v>0</v>
      </c>
      <c r="H45" s="325">
        <f>Core6!AO47</f>
        <v>0</v>
      </c>
      <c r="I45" s="322">
        <f t="shared" si="13"/>
        <v>0</v>
      </c>
    </row>
    <row r="46" spans="1:9" x14ac:dyDescent="0.3">
      <c r="A46" s="259"/>
      <c r="B46" s="377" t="str">
        <f>Core7!D3</f>
        <v>Core7</v>
      </c>
      <c r="C46" s="325">
        <f>Core7!K47</f>
        <v>0</v>
      </c>
      <c r="D46" s="325">
        <f>Core7!Q47</f>
        <v>0</v>
      </c>
      <c r="E46" s="325">
        <f>Core7!W47</f>
        <v>0</v>
      </c>
      <c r="F46" s="325">
        <f>Core7!AC47</f>
        <v>0</v>
      </c>
      <c r="G46" s="325">
        <f>Core7!AI47</f>
        <v>0</v>
      </c>
      <c r="H46" s="325">
        <f>Core7!AO47</f>
        <v>0</v>
      </c>
      <c r="I46" s="322">
        <f>SUM(C46:H46)</f>
        <v>0</v>
      </c>
    </row>
    <row r="47" spans="1:9" x14ac:dyDescent="0.3">
      <c r="A47" s="276" t="s">
        <v>160</v>
      </c>
      <c r="B47" s="275"/>
      <c r="C47" s="327">
        <f t="shared" ref="C47:I47" si="14">SUM(C40:C46)</f>
        <v>0</v>
      </c>
      <c r="D47" s="327">
        <f t="shared" si="14"/>
        <v>0</v>
      </c>
      <c r="E47" s="327">
        <f t="shared" si="14"/>
        <v>0</v>
      </c>
      <c r="F47" s="327">
        <f t="shared" si="14"/>
        <v>0</v>
      </c>
      <c r="G47" s="327">
        <f t="shared" si="14"/>
        <v>0</v>
      </c>
      <c r="H47" s="327">
        <f t="shared" si="14"/>
        <v>0</v>
      </c>
      <c r="I47" s="326">
        <f t="shared" si="14"/>
        <v>0</v>
      </c>
    </row>
    <row r="48" spans="1:9" ht="13.15" customHeight="1" x14ac:dyDescent="0.35">
      <c r="A48" s="744" t="s">
        <v>191</v>
      </c>
      <c r="B48" s="689"/>
      <c r="C48" s="264"/>
      <c r="D48" s="264"/>
      <c r="E48" s="264"/>
      <c r="F48" s="264"/>
      <c r="G48" s="264"/>
      <c r="H48" s="264"/>
    </row>
    <row r="49" spans="1:9" x14ac:dyDescent="0.3">
      <c r="A49" s="259"/>
      <c r="B49" s="377" t="str">
        <f>Core1!D3</f>
        <v>Core1</v>
      </c>
      <c r="C49" s="325">
        <f>Core1!K67</f>
        <v>0</v>
      </c>
      <c r="D49" s="325">
        <f>Core1!Q67</f>
        <v>0</v>
      </c>
      <c r="E49" s="325">
        <f>Core1!W67</f>
        <v>0</v>
      </c>
      <c r="F49" s="325">
        <f>Core1!AC67</f>
        <v>0</v>
      </c>
      <c r="G49" s="325">
        <f>Core1!AI67</f>
        <v>0</v>
      </c>
      <c r="H49" s="325">
        <f>Core1!AO67</f>
        <v>0</v>
      </c>
      <c r="I49" s="322">
        <f>SUM(C49:H49)</f>
        <v>0</v>
      </c>
    </row>
    <row r="50" spans="1:9" x14ac:dyDescent="0.3">
      <c r="A50" s="259"/>
      <c r="B50" s="377" t="str">
        <f>Core2!D3</f>
        <v>Core2</v>
      </c>
      <c r="C50" s="325">
        <f>Core2!K65</f>
        <v>0</v>
      </c>
      <c r="D50" s="325">
        <f>Core2!Q65</f>
        <v>0</v>
      </c>
      <c r="E50" s="325">
        <f>Core2!W65</f>
        <v>0</v>
      </c>
      <c r="F50" s="325">
        <f>Core2!AC65</f>
        <v>0</v>
      </c>
      <c r="G50" s="325">
        <f>Core2!AI65</f>
        <v>0</v>
      </c>
      <c r="H50" s="325">
        <f>Core2!AO65</f>
        <v>0</v>
      </c>
      <c r="I50" s="322">
        <f t="shared" ref="I50:I55" si="15">SUM(C50:H50)</f>
        <v>0</v>
      </c>
    </row>
    <row r="51" spans="1:9" s="275" customFormat="1" x14ac:dyDescent="0.3">
      <c r="A51" s="259"/>
      <c r="B51" s="377" t="str">
        <f>Core3!D3</f>
        <v>Core3</v>
      </c>
      <c r="C51" s="321">
        <f>Core3!K65</f>
        <v>0</v>
      </c>
      <c r="D51" s="321">
        <f>Core3!Q65</f>
        <v>0</v>
      </c>
      <c r="E51" s="321">
        <f>Core3!W65</f>
        <v>0</v>
      </c>
      <c r="F51" s="321">
        <f>Core3!AC65</f>
        <v>0</v>
      </c>
      <c r="G51" s="321">
        <f>Core3!AI65</f>
        <v>0</v>
      </c>
      <c r="H51" s="321">
        <f>Core3!AO65</f>
        <v>0</v>
      </c>
      <c r="I51" s="322">
        <f t="shared" si="15"/>
        <v>0</v>
      </c>
    </row>
    <row r="52" spans="1:9" s="275" customFormat="1" x14ac:dyDescent="0.3">
      <c r="A52" s="259"/>
      <c r="B52" s="377" t="str">
        <f>Core4!D3</f>
        <v>Core4</v>
      </c>
      <c r="C52" s="321">
        <f>Core4!K65</f>
        <v>0</v>
      </c>
      <c r="D52" s="321">
        <f>Core4!Q65</f>
        <v>0</v>
      </c>
      <c r="E52" s="321">
        <f>Core4!W65</f>
        <v>0</v>
      </c>
      <c r="F52" s="325">
        <f>Core4!AC65</f>
        <v>0</v>
      </c>
      <c r="G52" s="321">
        <f>Core4!AI65</f>
        <v>0</v>
      </c>
      <c r="H52" s="321">
        <f>Core4!AO65</f>
        <v>0</v>
      </c>
      <c r="I52" s="322">
        <f>SUM(C52:H52)</f>
        <v>0</v>
      </c>
    </row>
    <row r="53" spans="1:9" s="275" customFormat="1" x14ac:dyDescent="0.3">
      <c r="A53" s="259"/>
      <c r="B53" s="377" t="str">
        <f>Core5!D3</f>
        <v>Core5</v>
      </c>
      <c r="C53" s="321">
        <f>Core5!K65</f>
        <v>0</v>
      </c>
      <c r="D53" s="321">
        <f>Core5!Q65</f>
        <v>0</v>
      </c>
      <c r="E53" s="321">
        <f>Core5!W65</f>
        <v>0</v>
      </c>
      <c r="F53" s="325">
        <f>Core5!AC65</f>
        <v>0</v>
      </c>
      <c r="G53" s="321">
        <f>Core5!AI65</f>
        <v>0</v>
      </c>
      <c r="H53" s="321">
        <f>Core5!AO65</f>
        <v>0</v>
      </c>
      <c r="I53" s="322">
        <f t="shared" si="15"/>
        <v>0</v>
      </c>
    </row>
    <row r="54" spans="1:9" s="275" customFormat="1" x14ac:dyDescent="0.3">
      <c r="A54" s="259"/>
      <c r="B54" s="377" t="str">
        <f>Core6!D3</f>
        <v>Core6</v>
      </c>
      <c r="C54" s="321">
        <f>Core6!K65</f>
        <v>0</v>
      </c>
      <c r="D54" s="321">
        <f>Core6!Q65</f>
        <v>0</v>
      </c>
      <c r="E54" s="321">
        <f>Core6!W65</f>
        <v>0</v>
      </c>
      <c r="F54" s="325">
        <f>Core6!AC65</f>
        <v>0</v>
      </c>
      <c r="G54" s="321">
        <f>Core6!AI65</f>
        <v>0</v>
      </c>
      <c r="H54" s="321">
        <f>Core6!AO65</f>
        <v>0</v>
      </c>
      <c r="I54" s="322">
        <f>SUM(C54:H54)</f>
        <v>0</v>
      </c>
    </row>
    <row r="55" spans="1:9" s="275" customFormat="1" x14ac:dyDescent="0.3">
      <c r="A55" s="259"/>
      <c r="B55" s="377" t="str">
        <f>Core7!D3</f>
        <v>Core7</v>
      </c>
      <c r="C55" s="321">
        <f>Core7!K65</f>
        <v>0</v>
      </c>
      <c r="D55" s="321">
        <f>Core7!Q65</f>
        <v>0</v>
      </c>
      <c r="E55" s="321">
        <f>Core7!W65</f>
        <v>0</v>
      </c>
      <c r="F55" s="325">
        <f>Core7!AC65</f>
        <v>0</v>
      </c>
      <c r="G55" s="321">
        <f>Core7!AI65</f>
        <v>0</v>
      </c>
      <c r="H55" s="321">
        <f>Core7!AO65</f>
        <v>0</v>
      </c>
      <c r="I55" s="322">
        <f t="shared" si="15"/>
        <v>0</v>
      </c>
    </row>
    <row r="56" spans="1:9" s="275" customFormat="1" x14ac:dyDescent="0.3">
      <c r="A56" s="274" t="s">
        <v>162</v>
      </c>
      <c r="C56" s="323">
        <f>SUM(C49:C55)</f>
        <v>0</v>
      </c>
      <c r="D56" s="323">
        <f>SUM(D49:D55)</f>
        <v>0</v>
      </c>
      <c r="E56" s="323">
        <f>SUM(E49:E55)</f>
        <v>0</v>
      </c>
      <c r="F56" s="323">
        <f>SUM(F49:F55)</f>
        <v>0</v>
      </c>
      <c r="G56" s="323">
        <f>SUM(G49:G55)</f>
        <v>0</v>
      </c>
      <c r="H56" s="323">
        <f t="shared" ref="H56" si="16">SUM(H49:H55)</f>
        <v>0</v>
      </c>
      <c r="I56" s="326">
        <f>SUM(I49:I55)</f>
        <v>0</v>
      </c>
    </row>
    <row r="57" spans="1:9" ht="12.65" customHeight="1" x14ac:dyDescent="0.35">
      <c r="A57" s="744" t="s">
        <v>194</v>
      </c>
      <c r="B57" s="689"/>
      <c r="C57" s="264"/>
      <c r="D57" s="264"/>
      <c r="E57" s="264"/>
      <c r="F57" s="264"/>
      <c r="G57" s="264"/>
      <c r="H57" s="264"/>
    </row>
    <row r="58" spans="1:9" x14ac:dyDescent="0.3">
      <c r="A58" s="259"/>
      <c r="B58" s="377" t="str">
        <f>Core1!D3</f>
        <v>Core1</v>
      </c>
      <c r="C58" s="267">
        <f>Core1!G90</f>
        <v>0</v>
      </c>
      <c r="D58" s="267">
        <f>Core1!M90</f>
        <v>0</v>
      </c>
      <c r="E58" s="267">
        <f>Core1!S90</f>
        <v>0</v>
      </c>
      <c r="F58" s="267">
        <f>Core1!Y90</f>
        <v>0</v>
      </c>
      <c r="G58" s="267">
        <f>Core1!AE90</f>
        <v>0</v>
      </c>
      <c r="H58" s="267">
        <f>Core1!AK90</f>
        <v>0</v>
      </c>
      <c r="I58" s="311">
        <f>SUM(C58:H58)</f>
        <v>0</v>
      </c>
    </row>
    <row r="59" spans="1:9" x14ac:dyDescent="0.3">
      <c r="A59" s="259"/>
      <c r="B59" s="377" t="str">
        <f>Core2!D3</f>
        <v>Core2</v>
      </c>
      <c r="C59" s="267">
        <f>Core2!G88</f>
        <v>0</v>
      </c>
      <c r="D59" s="267">
        <f>Core2!M88</f>
        <v>0</v>
      </c>
      <c r="E59" s="267">
        <f>Core2!S88</f>
        <v>0</v>
      </c>
      <c r="F59" s="267">
        <f>Core2!Y88</f>
        <v>0</v>
      </c>
      <c r="G59" s="267">
        <f>Core2!AE88</f>
        <v>0</v>
      </c>
      <c r="H59" s="267">
        <f>Core2!AK88</f>
        <v>0</v>
      </c>
      <c r="I59" s="311">
        <f t="shared" ref="I59" si="17">SUM(C59:H59)</f>
        <v>0</v>
      </c>
    </row>
    <row r="60" spans="1:9" x14ac:dyDescent="0.3">
      <c r="A60" s="259"/>
      <c r="B60" s="377" t="str">
        <f>Core3!D3</f>
        <v>Core3</v>
      </c>
      <c r="C60" s="264">
        <f>Core3!G88</f>
        <v>0</v>
      </c>
      <c r="D60" s="264">
        <f>Core3!M88</f>
        <v>0</v>
      </c>
      <c r="E60" s="264">
        <f>Core3!S88</f>
        <v>0</v>
      </c>
      <c r="F60" s="264">
        <f>Core3!Y88</f>
        <v>0</v>
      </c>
      <c r="G60" s="264">
        <f>Core3!AE88</f>
        <v>0</v>
      </c>
      <c r="H60" s="264">
        <f>Core3!AK88</f>
        <v>0</v>
      </c>
      <c r="I60" s="311">
        <f>SUM(C60:H60)</f>
        <v>0</v>
      </c>
    </row>
    <row r="61" spans="1:9" x14ac:dyDescent="0.3">
      <c r="A61" s="259"/>
      <c r="B61" s="377" t="str">
        <f>Core4!D3</f>
        <v>Core4</v>
      </c>
      <c r="C61" s="264">
        <f>Core4!G88</f>
        <v>0</v>
      </c>
      <c r="D61" s="264">
        <f>Core4!M88</f>
        <v>0</v>
      </c>
      <c r="E61" s="264">
        <f>Core4!S88</f>
        <v>0</v>
      </c>
      <c r="F61" s="264">
        <f>Core4!Y88</f>
        <v>0</v>
      </c>
      <c r="G61" s="264">
        <f>Core4!AE88</f>
        <v>0</v>
      </c>
      <c r="H61" s="264">
        <f>Core4!AK88</f>
        <v>0</v>
      </c>
      <c r="I61" s="311">
        <f t="shared" ref="I61:I64" si="18">SUM(C61:H61)</f>
        <v>0</v>
      </c>
    </row>
    <row r="62" spans="1:9" x14ac:dyDescent="0.3">
      <c r="A62" s="259"/>
      <c r="B62" s="377" t="str">
        <f>Core5!D3</f>
        <v>Core5</v>
      </c>
      <c r="C62" s="264">
        <f>Core5!G88</f>
        <v>0</v>
      </c>
      <c r="D62" s="264">
        <f>Core5!M88</f>
        <v>0</v>
      </c>
      <c r="E62" s="264">
        <f>Core5!S88</f>
        <v>0</v>
      </c>
      <c r="F62" s="264">
        <f>Core5!Y88</f>
        <v>0</v>
      </c>
      <c r="G62" s="264">
        <f>Core5!AE88</f>
        <v>0</v>
      </c>
      <c r="H62" s="264">
        <f>Core5!AK88</f>
        <v>0</v>
      </c>
      <c r="I62" s="311">
        <f t="shared" si="18"/>
        <v>0</v>
      </c>
    </row>
    <row r="63" spans="1:9" x14ac:dyDescent="0.3">
      <c r="A63" s="259"/>
      <c r="B63" s="377" t="str">
        <f>Core6!D3</f>
        <v>Core6</v>
      </c>
      <c r="C63" s="264">
        <f>Core6!G88</f>
        <v>0</v>
      </c>
      <c r="D63" s="264">
        <f>Core6!M88</f>
        <v>0</v>
      </c>
      <c r="E63" s="264">
        <f>Core6!S88</f>
        <v>0</v>
      </c>
      <c r="F63" s="264">
        <f>Core6!Y88</f>
        <v>0</v>
      </c>
      <c r="G63" s="264">
        <f>Core6!AE88</f>
        <v>0</v>
      </c>
      <c r="H63" s="264">
        <f>Core6!AK88</f>
        <v>0</v>
      </c>
      <c r="I63" s="311">
        <f t="shared" si="18"/>
        <v>0</v>
      </c>
    </row>
    <row r="64" spans="1:9" x14ac:dyDescent="0.3">
      <c r="A64" s="259"/>
      <c r="B64" s="377" t="str">
        <f>Core7!D3</f>
        <v>Core7</v>
      </c>
      <c r="C64" s="264">
        <f>Core7!G88</f>
        <v>0</v>
      </c>
      <c r="D64" s="264">
        <f>Core7!M88</f>
        <v>0</v>
      </c>
      <c r="E64" s="264">
        <f>Core7!S88</f>
        <v>0</v>
      </c>
      <c r="F64" s="264">
        <f>Core7!Y88</f>
        <v>0</v>
      </c>
      <c r="G64" s="264">
        <f>Core7!AE88</f>
        <v>0</v>
      </c>
      <c r="H64" s="264">
        <f>Core7!AK88</f>
        <v>0</v>
      </c>
      <c r="I64" s="311">
        <f t="shared" si="18"/>
        <v>0</v>
      </c>
    </row>
    <row r="65" spans="1:9" s="318" customFormat="1" ht="14.15" customHeight="1" x14ac:dyDescent="0.35">
      <c r="A65" s="317" t="s">
        <v>199</v>
      </c>
      <c r="C65" s="319">
        <f t="shared" ref="C65:I65" si="19">SUM(C58:C64)</f>
        <v>0</v>
      </c>
      <c r="D65" s="319">
        <f t="shared" si="19"/>
        <v>0</v>
      </c>
      <c r="E65" s="319">
        <f t="shared" si="19"/>
        <v>0</v>
      </c>
      <c r="F65" s="319">
        <f t="shared" si="19"/>
        <v>0</v>
      </c>
      <c r="G65" s="319">
        <f t="shared" si="19"/>
        <v>0</v>
      </c>
      <c r="H65" s="319">
        <f t="shared" si="19"/>
        <v>0</v>
      </c>
      <c r="I65" s="320">
        <f t="shared" si="19"/>
        <v>0</v>
      </c>
    </row>
    <row r="66" spans="1:9" ht="13.15" customHeight="1" x14ac:dyDescent="0.35">
      <c r="A66" s="744" t="s">
        <v>195</v>
      </c>
      <c r="B66" s="689"/>
      <c r="C66" s="264"/>
      <c r="D66" s="264"/>
      <c r="E66" s="264"/>
      <c r="F66" s="264"/>
      <c r="G66" s="264"/>
      <c r="H66" s="264"/>
    </row>
    <row r="67" spans="1:9" x14ac:dyDescent="0.3">
      <c r="A67" s="259"/>
      <c r="B67" s="377" t="str">
        <f>Core1!D3</f>
        <v>Core1</v>
      </c>
      <c r="C67" s="325">
        <f>Core1!H90</f>
        <v>0</v>
      </c>
      <c r="D67" s="325">
        <f>Core1!N90</f>
        <v>0</v>
      </c>
      <c r="E67" s="325">
        <f>Core1!T90</f>
        <v>0</v>
      </c>
      <c r="F67" s="325">
        <f>Core1!Z90</f>
        <v>0</v>
      </c>
      <c r="G67" s="325">
        <f>Core1!AF90</f>
        <v>0</v>
      </c>
      <c r="H67" s="325">
        <f>Core1!AL90</f>
        <v>0</v>
      </c>
      <c r="I67" s="322">
        <f>SUM(C67:H67)</f>
        <v>0</v>
      </c>
    </row>
    <row r="68" spans="1:9" x14ac:dyDescent="0.3">
      <c r="A68" s="259"/>
      <c r="B68" s="377" t="str">
        <f>Core2!D3</f>
        <v>Core2</v>
      </c>
      <c r="C68" s="325">
        <f>Core2!H88</f>
        <v>0</v>
      </c>
      <c r="D68" s="325">
        <f>Core2!N88</f>
        <v>0</v>
      </c>
      <c r="E68" s="325">
        <f>Core2!T88</f>
        <v>0</v>
      </c>
      <c r="F68" s="325">
        <f>Core2!Z88</f>
        <v>0</v>
      </c>
      <c r="G68" s="325">
        <f>Core2!AF88</f>
        <v>0</v>
      </c>
      <c r="H68" s="325">
        <f>Core2!AL88</f>
        <v>0</v>
      </c>
      <c r="I68" s="322">
        <f t="shared" ref="I68:I73" si="20">SUM(C68:H68)</f>
        <v>0</v>
      </c>
    </row>
    <row r="69" spans="1:9" x14ac:dyDescent="0.3">
      <c r="A69" s="259"/>
      <c r="B69" s="377" t="str">
        <f>Core3!D3</f>
        <v>Core3</v>
      </c>
      <c r="C69" s="321">
        <f>Core3!H88</f>
        <v>0</v>
      </c>
      <c r="D69" s="321">
        <f>Core3!N88</f>
        <v>0</v>
      </c>
      <c r="E69" s="321">
        <f>Core3!T88</f>
        <v>0</v>
      </c>
      <c r="F69" s="321">
        <f>Core3!Z88</f>
        <v>0</v>
      </c>
      <c r="G69" s="321">
        <f>Core3!AF88</f>
        <v>0</v>
      </c>
      <c r="H69" s="321">
        <f>Core3!AL88</f>
        <v>0</v>
      </c>
      <c r="I69" s="322">
        <f t="shared" si="20"/>
        <v>0</v>
      </c>
    </row>
    <row r="70" spans="1:9" x14ac:dyDescent="0.3">
      <c r="A70" s="259"/>
      <c r="B70" s="377" t="str">
        <f>Core4!D3</f>
        <v>Core4</v>
      </c>
      <c r="C70" s="321">
        <f>Core4!H88</f>
        <v>0</v>
      </c>
      <c r="D70" s="321">
        <f>Core4!N88</f>
        <v>0</v>
      </c>
      <c r="E70" s="321">
        <f>Core4!T88</f>
        <v>0</v>
      </c>
      <c r="F70" s="321">
        <f>Core4!Z88</f>
        <v>0</v>
      </c>
      <c r="G70" s="321">
        <f>Core4!AF88</f>
        <v>0</v>
      </c>
      <c r="H70" s="321">
        <f>Core4!AL88</f>
        <v>0</v>
      </c>
      <c r="I70" s="322">
        <f t="shared" si="20"/>
        <v>0</v>
      </c>
    </row>
    <row r="71" spans="1:9" x14ac:dyDescent="0.3">
      <c r="A71" s="259"/>
      <c r="B71" s="377" t="str">
        <f>Core5!D3</f>
        <v>Core5</v>
      </c>
      <c r="C71" s="321">
        <f>Core5!H88</f>
        <v>0</v>
      </c>
      <c r="D71" s="321">
        <f>Core5!N88</f>
        <v>0</v>
      </c>
      <c r="E71" s="321">
        <f>Core5!T88</f>
        <v>0</v>
      </c>
      <c r="F71" s="321">
        <f>Core5!Z88</f>
        <v>0</v>
      </c>
      <c r="G71" s="321">
        <f>Core5!AF88</f>
        <v>0</v>
      </c>
      <c r="H71" s="321">
        <f>Core5!AL88</f>
        <v>0</v>
      </c>
      <c r="I71" s="322">
        <f t="shared" si="20"/>
        <v>0</v>
      </c>
    </row>
    <row r="72" spans="1:9" x14ac:dyDescent="0.3">
      <c r="A72" s="259"/>
      <c r="B72" s="377" t="str">
        <f>Core6!D3</f>
        <v>Core6</v>
      </c>
      <c r="C72" s="321">
        <f>Core6!H88</f>
        <v>0</v>
      </c>
      <c r="D72" s="321">
        <f>Core6!N88</f>
        <v>0</v>
      </c>
      <c r="E72" s="321">
        <f>Core6!T88</f>
        <v>0</v>
      </c>
      <c r="F72" s="321">
        <f>Core6!Z88</f>
        <v>0</v>
      </c>
      <c r="G72" s="321">
        <f>Core6!AF88</f>
        <v>0</v>
      </c>
      <c r="H72" s="321">
        <f>Core6!AL88</f>
        <v>0</v>
      </c>
      <c r="I72" s="322">
        <f t="shared" si="20"/>
        <v>0</v>
      </c>
    </row>
    <row r="73" spans="1:9" x14ac:dyDescent="0.3">
      <c r="A73" s="259"/>
      <c r="B73" s="377" t="str">
        <f>Core7!D3</f>
        <v>Core7</v>
      </c>
      <c r="C73" s="321">
        <f>Core7!H88</f>
        <v>0</v>
      </c>
      <c r="D73" s="321">
        <f>Core7!N88</f>
        <v>0</v>
      </c>
      <c r="E73" s="321">
        <f>Core7!T88</f>
        <v>0</v>
      </c>
      <c r="F73" s="321">
        <f>Core7!Z88</f>
        <v>0</v>
      </c>
      <c r="G73" s="321">
        <f>Core7!AF88</f>
        <v>0</v>
      </c>
      <c r="H73" s="321">
        <f>Core7!AL88</f>
        <v>0</v>
      </c>
      <c r="I73" s="322">
        <f t="shared" si="20"/>
        <v>0</v>
      </c>
    </row>
    <row r="74" spans="1:9" s="265" customFormat="1" ht="16" x14ac:dyDescent="0.6">
      <c r="A74" s="260" t="s">
        <v>200</v>
      </c>
      <c r="C74" s="328">
        <f t="shared" ref="C74:I74" si="21">SUM(C67:C73)</f>
        <v>0</v>
      </c>
      <c r="D74" s="328">
        <f t="shared" si="21"/>
        <v>0</v>
      </c>
      <c r="E74" s="328">
        <f t="shared" si="21"/>
        <v>0</v>
      </c>
      <c r="F74" s="328">
        <f t="shared" si="21"/>
        <v>0</v>
      </c>
      <c r="G74" s="328">
        <f t="shared" si="21"/>
        <v>0</v>
      </c>
      <c r="H74" s="328">
        <f t="shared" si="21"/>
        <v>0</v>
      </c>
      <c r="I74" s="329">
        <f t="shared" si="21"/>
        <v>0</v>
      </c>
    </row>
    <row r="75" spans="1:9" s="275" customFormat="1" ht="16" x14ac:dyDescent="0.6">
      <c r="A75" s="274" t="s">
        <v>198</v>
      </c>
      <c r="C75" s="277">
        <f t="shared" ref="C75:I75" si="22">C65+C74</f>
        <v>0</v>
      </c>
      <c r="D75" s="277">
        <f t="shared" si="22"/>
        <v>0</v>
      </c>
      <c r="E75" s="277">
        <f t="shared" si="22"/>
        <v>0</v>
      </c>
      <c r="F75" s="277">
        <f t="shared" si="22"/>
        <v>0</v>
      </c>
      <c r="G75" s="277">
        <f t="shared" si="22"/>
        <v>0</v>
      </c>
      <c r="H75" s="277">
        <f t="shared" si="22"/>
        <v>0</v>
      </c>
      <c r="I75" s="312">
        <f t="shared" si="22"/>
        <v>0</v>
      </c>
    </row>
    <row r="76" spans="1:9" s="275" customFormat="1" ht="16" x14ac:dyDescent="0.6">
      <c r="A76" s="274" t="s">
        <v>203</v>
      </c>
      <c r="C76" s="330">
        <f>C11+C29+C56+C20+C38+C47+C75</f>
        <v>0</v>
      </c>
      <c r="D76" s="330">
        <f>D11+D29+D56+D20+D38+D47+D75</f>
        <v>0</v>
      </c>
      <c r="E76" s="330">
        <f>E11+E29+E56+E20+E38+E47+E75</f>
        <v>0</v>
      </c>
      <c r="F76" s="330">
        <f>F11+F29+F56+F20+F38+F47+F75</f>
        <v>0</v>
      </c>
      <c r="G76" s="330">
        <f>G11+G29+G56+G20+G38+G47+G75</f>
        <v>0</v>
      </c>
      <c r="H76" s="330">
        <f t="shared" ref="H76" si="23">H11+H29+H56+H20+H38+H47+H75</f>
        <v>0</v>
      </c>
      <c r="I76" s="331">
        <f>I11+I29+I56+I20+I38+I47+I75</f>
        <v>0</v>
      </c>
    </row>
    <row r="77" spans="1:9" s="268" customFormat="1" x14ac:dyDescent="0.3">
      <c r="A77" s="261" t="s">
        <v>201</v>
      </c>
      <c r="C77" s="269">
        <f>C76-C74</f>
        <v>0</v>
      </c>
      <c r="D77" s="269">
        <f>+D76-D74</f>
        <v>0</v>
      </c>
      <c r="E77" s="269">
        <f>+E76-E74</f>
        <v>0</v>
      </c>
      <c r="F77" s="269">
        <f>+F76-F74</f>
        <v>0</v>
      </c>
      <c r="G77" s="269">
        <f>+G76-G74</f>
        <v>0</v>
      </c>
      <c r="H77" s="269">
        <f t="shared" ref="H77" si="24">+H76-H74</f>
        <v>0</v>
      </c>
      <c r="I77" s="313">
        <f>+I76-I74</f>
        <v>0</v>
      </c>
    </row>
    <row r="78" spans="1:9" s="624" customFormat="1" x14ac:dyDescent="0.3">
      <c r="A78" s="623" t="s">
        <v>197</v>
      </c>
      <c r="C78" s="625" t="str">
        <f t="shared" ref="C78:H78" si="25">IF(C77&gt;C108, "Yes", "No")</f>
        <v>No</v>
      </c>
      <c r="D78" s="625" t="str">
        <f t="shared" si="25"/>
        <v>No</v>
      </c>
      <c r="E78" s="625" t="str">
        <f t="shared" si="25"/>
        <v>No</v>
      </c>
      <c r="F78" s="625" t="str">
        <f t="shared" si="25"/>
        <v>No</v>
      </c>
      <c r="G78" s="625" t="str">
        <f t="shared" si="25"/>
        <v>No</v>
      </c>
      <c r="H78" s="625" t="str">
        <f t="shared" si="25"/>
        <v>No</v>
      </c>
      <c r="I78" s="626"/>
    </row>
    <row r="79" spans="1:9" x14ac:dyDescent="0.3">
      <c r="A79" s="309" t="s">
        <v>165</v>
      </c>
      <c r="C79" s="264"/>
      <c r="D79" s="264"/>
      <c r="E79" s="264"/>
      <c r="F79" s="264"/>
      <c r="G79" s="264"/>
      <c r="H79" s="264"/>
    </row>
    <row r="80" spans="1:9" x14ac:dyDescent="0.3">
      <c r="B80" s="377" t="str">
        <f>Core1!D3</f>
        <v>Core1</v>
      </c>
      <c r="C80" s="267">
        <f>Core1!J90</f>
        <v>0</v>
      </c>
      <c r="D80" s="267">
        <f>Core1!P90</f>
        <v>0</v>
      </c>
      <c r="E80" s="267">
        <f>Core1!V90</f>
        <v>0</v>
      </c>
      <c r="F80" s="267">
        <f>Core1!AB90</f>
        <v>0</v>
      </c>
      <c r="G80" s="267">
        <f>Core1!AH90</f>
        <v>0</v>
      </c>
      <c r="H80" s="267">
        <f>Core1!AN90</f>
        <v>0</v>
      </c>
      <c r="I80" s="311">
        <f>SUM(C80:H80)</f>
        <v>0</v>
      </c>
    </row>
    <row r="81" spans="1:9" x14ac:dyDescent="0.3">
      <c r="B81" s="377" t="str">
        <f>Core2!D3</f>
        <v>Core2</v>
      </c>
      <c r="C81" s="267">
        <f>Core2!J88</f>
        <v>0</v>
      </c>
      <c r="D81" s="267">
        <f>Core2!P88</f>
        <v>0</v>
      </c>
      <c r="E81" s="267">
        <f>Core2!V88</f>
        <v>0</v>
      </c>
      <c r="F81" s="267">
        <f>Core2!AB88</f>
        <v>0</v>
      </c>
      <c r="G81" s="267">
        <f>Core2!AH88</f>
        <v>0</v>
      </c>
      <c r="H81" s="267">
        <f>Core2!AN88</f>
        <v>0</v>
      </c>
      <c r="I81" s="311">
        <f t="shared" ref="I81" si="26">SUM(C81:H81)</f>
        <v>0</v>
      </c>
    </row>
    <row r="82" spans="1:9" x14ac:dyDescent="0.3">
      <c r="B82" s="377" t="str">
        <f>Core3!D3</f>
        <v>Core3</v>
      </c>
      <c r="C82" s="264">
        <f>Core3!J88</f>
        <v>0</v>
      </c>
      <c r="D82" s="264">
        <f>Core3!P88</f>
        <v>0</v>
      </c>
      <c r="E82" s="264">
        <f>Core3!V88</f>
        <v>0</v>
      </c>
      <c r="F82" s="264">
        <f>Core3!AB88</f>
        <v>0</v>
      </c>
      <c r="G82" s="264">
        <f>Core3!AH88</f>
        <v>0</v>
      </c>
      <c r="H82" s="264">
        <f>Core3!AN88</f>
        <v>0</v>
      </c>
      <c r="I82" s="311">
        <f>SUM(C82:H82)</f>
        <v>0</v>
      </c>
    </row>
    <row r="83" spans="1:9" x14ac:dyDescent="0.3">
      <c r="B83" s="377" t="str">
        <f>Core4!D3</f>
        <v>Core4</v>
      </c>
      <c r="C83" s="264">
        <f>Core4!J88</f>
        <v>0</v>
      </c>
      <c r="D83" s="264">
        <f>Core4!P88</f>
        <v>0</v>
      </c>
      <c r="E83" s="264">
        <f>Core4!V88</f>
        <v>0</v>
      </c>
      <c r="F83" s="264">
        <f>Core4!AB88</f>
        <v>0</v>
      </c>
      <c r="G83" s="264">
        <f>Core4!AH88</f>
        <v>0</v>
      </c>
      <c r="H83" s="264">
        <f>Core4!AN88</f>
        <v>0</v>
      </c>
      <c r="I83" s="311">
        <f t="shared" ref="I83:I86" si="27">SUM(C83:H83)</f>
        <v>0</v>
      </c>
    </row>
    <row r="84" spans="1:9" x14ac:dyDescent="0.3">
      <c r="B84" s="377" t="str">
        <f>Core5!D3</f>
        <v>Core5</v>
      </c>
      <c r="C84" s="264">
        <f>Core5!J88</f>
        <v>0</v>
      </c>
      <c r="D84" s="264">
        <f>Core5!P88</f>
        <v>0</v>
      </c>
      <c r="E84" s="264">
        <f>Core5!V88</f>
        <v>0</v>
      </c>
      <c r="F84" s="264">
        <f>Core5!AB88</f>
        <v>0</v>
      </c>
      <c r="G84" s="264">
        <f>Core5!AH88</f>
        <v>0</v>
      </c>
      <c r="H84" s="264">
        <f>Core5!AN88</f>
        <v>0</v>
      </c>
      <c r="I84" s="311">
        <f t="shared" si="27"/>
        <v>0</v>
      </c>
    </row>
    <row r="85" spans="1:9" x14ac:dyDescent="0.3">
      <c r="B85" s="377" t="str">
        <f>Core6!D3</f>
        <v>Core6</v>
      </c>
      <c r="C85" s="264">
        <f>Core6!J88</f>
        <v>0</v>
      </c>
      <c r="D85" s="264">
        <f>Core6!P88</f>
        <v>0</v>
      </c>
      <c r="E85" s="264">
        <f>Core6!V88</f>
        <v>0</v>
      </c>
      <c r="F85" s="264">
        <f>Core6!AB88</f>
        <v>0</v>
      </c>
      <c r="G85" s="264">
        <f>Core6!AH88</f>
        <v>0</v>
      </c>
      <c r="H85" s="264">
        <f>Core6!AN88</f>
        <v>0</v>
      </c>
      <c r="I85" s="311">
        <f t="shared" si="27"/>
        <v>0</v>
      </c>
    </row>
    <row r="86" spans="1:9" x14ac:dyDescent="0.3">
      <c r="B86" s="377" t="str">
        <f>Core7!D3</f>
        <v>Core7</v>
      </c>
      <c r="C86" s="264">
        <f>Core7!J88</f>
        <v>0</v>
      </c>
      <c r="D86" s="264">
        <f>Core7!P88</f>
        <v>0</v>
      </c>
      <c r="E86" s="264">
        <f>Core7!V88</f>
        <v>0</v>
      </c>
      <c r="F86" s="264">
        <f>Core7!AB88</f>
        <v>0</v>
      </c>
      <c r="G86" s="264">
        <f>Core7!AH88</f>
        <v>0</v>
      </c>
      <c r="H86" s="264">
        <f>Core7!AN88</f>
        <v>0</v>
      </c>
      <c r="I86" s="311">
        <f t="shared" si="27"/>
        <v>0</v>
      </c>
    </row>
    <row r="87" spans="1:9" s="265" customFormat="1" x14ac:dyDescent="0.3">
      <c r="A87" s="293" t="s">
        <v>202</v>
      </c>
      <c r="C87" s="266">
        <f t="shared" ref="C87:I87" si="28">SUM(C80:C86)</f>
        <v>0</v>
      </c>
      <c r="D87" s="266">
        <f t="shared" si="28"/>
        <v>0</v>
      </c>
      <c r="E87" s="266">
        <f t="shared" si="28"/>
        <v>0</v>
      </c>
      <c r="F87" s="266">
        <f t="shared" si="28"/>
        <v>0</v>
      </c>
      <c r="G87" s="266">
        <f t="shared" si="28"/>
        <v>0</v>
      </c>
      <c r="H87" s="266">
        <f t="shared" si="28"/>
        <v>0</v>
      </c>
      <c r="I87" s="314">
        <f t="shared" si="28"/>
        <v>0</v>
      </c>
    </row>
    <row r="88" spans="1:9" x14ac:dyDescent="0.3">
      <c r="A88" s="309" t="s">
        <v>210</v>
      </c>
      <c r="C88" s="267"/>
      <c r="D88" s="267"/>
      <c r="E88" s="267"/>
      <c r="F88" s="267"/>
      <c r="G88" s="267"/>
      <c r="H88" s="267"/>
      <c r="I88" s="311"/>
    </row>
    <row r="89" spans="1:9" s="290" customFormat="1" x14ac:dyDescent="0.3">
      <c r="A89" s="259"/>
      <c r="B89" s="377" t="str">
        <f>Core1!D3</f>
        <v>Core1</v>
      </c>
      <c r="C89" s="337">
        <f>Core1!K98</f>
        <v>0</v>
      </c>
      <c r="D89" s="337">
        <f>Core1!Q98</f>
        <v>0</v>
      </c>
      <c r="E89" s="337">
        <f>Core1!W98</f>
        <v>0</v>
      </c>
      <c r="F89" s="337">
        <f>Core1!AC98</f>
        <v>0</v>
      </c>
      <c r="G89" s="337">
        <f>Core1!AI98</f>
        <v>0</v>
      </c>
      <c r="H89" s="337">
        <f>Core1!AO98</f>
        <v>0</v>
      </c>
      <c r="I89" s="342">
        <f>SUM(C89:H89)</f>
        <v>0</v>
      </c>
    </row>
    <row r="90" spans="1:9" s="290" customFormat="1" x14ac:dyDescent="0.3">
      <c r="A90" s="259"/>
      <c r="B90" s="377" t="str">
        <f>Core2!D3</f>
        <v>Core2</v>
      </c>
      <c r="C90" s="337">
        <f>Core2!K96</f>
        <v>0</v>
      </c>
      <c r="D90" s="337">
        <f>Core2!Q96</f>
        <v>0</v>
      </c>
      <c r="E90" s="337">
        <f>Core2!W96</f>
        <v>0</v>
      </c>
      <c r="F90" s="337">
        <f>Core2!AC96</f>
        <v>0</v>
      </c>
      <c r="G90" s="337">
        <f>Core2!AI96</f>
        <v>0</v>
      </c>
      <c r="H90" s="337">
        <f>Core2!AO98</f>
        <v>0</v>
      </c>
      <c r="I90" s="342">
        <f>SUM(C90:H90)</f>
        <v>0</v>
      </c>
    </row>
    <row r="91" spans="1:9" s="290" customFormat="1" x14ac:dyDescent="0.3">
      <c r="A91" s="259"/>
      <c r="B91" s="377" t="str">
        <f>Core3!D3</f>
        <v>Core3</v>
      </c>
      <c r="C91" s="337">
        <f>Core3!K96</f>
        <v>0</v>
      </c>
      <c r="D91" s="337">
        <f>Core3!Q96</f>
        <v>0</v>
      </c>
      <c r="E91" s="337">
        <f>Core3!W96</f>
        <v>0</v>
      </c>
      <c r="F91" s="337">
        <f>Core3!AC96</f>
        <v>0</v>
      </c>
      <c r="G91" s="337">
        <f>Core3!AI96</f>
        <v>0</v>
      </c>
      <c r="H91" s="337">
        <f>Core3!AO96</f>
        <v>0</v>
      </c>
      <c r="I91" s="342">
        <f t="shared" ref="I91:I94" si="29">SUM(C91:H91)</f>
        <v>0</v>
      </c>
    </row>
    <row r="92" spans="1:9" s="290" customFormat="1" x14ac:dyDescent="0.3">
      <c r="A92" s="259"/>
      <c r="B92" s="377" t="str">
        <f>Core4!D3</f>
        <v>Core4</v>
      </c>
      <c r="C92" s="337">
        <f>Core4!K96</f>
        <v>0</v>
      </c>
      <c r="D92" s="337">
        <f>Core4!Q96</f>
        <v>0</v>
      </c>
      <c r="E92" s="337">
        <f>Core4!W96</f>
        <v>0</v>
      </c>
      <c r="F92" s="337">
        <f>Core4!AC96</f>
        <v>0</v>
      </c>
      <c r="G92" s="337">
        <f>Core4!AI96</f>
        <v>0</v>
      </c>
      <c r="H92" s="337">
        <f>Core4!AO96</f>
        <v>0</v>
      </c>
      <c r="I92" s="342">
        <f t="shared" si="29"/>
        <v>0</v>
      </c>
    </row>
    <row r="93" spans="1:9" s="290" customFormat="1" x14ac:dyDescent="0.3">
      <c r="A93" s="259"/>
      <c r="B93" s="377" t="str">
        <f>Core5!D3</f>
        <v>Core5</v>
      </c>
      <c r="C93" s="337">
        <f>Core5!K96</f>
        <v>0</v>
      </c>
      <c r="D93" s="337">
        <f>Core5!Q96</f>
        <v>0</v>
      </c>
      <c r="E93" s="337">
        <f>Core5!W96</f>
        <v>0</v>
      </c>
      <c r="F93" s="337">
        <f>Core5!AC96</f>
        <v>0</v>
      </c>
      <c r="G93" s="337">
        <f>Core5!AI96</f>
        <v>0</v>
      </c>
      <c r="H93" s="337">
        <f>Core5!AO96</f>
        <v>0</v>
      </c>
      <c r="I93" s="342">
        <f t="shared" si="29"/>
        <v>0</v>
      </c>
    </row>
    <row r="94" spans="1:9" s="290" customFormat="1" x14ac:dyDescent="0.3">
      <c r="A94" s="259"/>
      <c r="B94" s="377" t="str">
        <f>Core6!D3</f>
        <v>Core6</v>
      </c>
      <c r="C94" s="337">
        <f>Core6!K96</f>
        <v>0</v>
      </c>
      <c r="D94" s="337">
        <f>Core6!Q96</f>
        <v>0</v>
      </c>
      <c r="E94" s="337">
        <f>Core6!W96</f>
        <v>0</v>
      </c>
      <c r="F94" s="337">
        <f>Core6!AC96</f>
        <v>0</v>
      </c>
      <c r="G94" s="337">
        <f>Core6!AI96</f>
        <v>0</v>
      </c>
      <c r="H94" s="337">
        <f>Core6!AO96</f>
        <v>0</v>
      </c>
      <c r="I94" s="342">
        <f t="shared" si="29"/>
        <v>0</v>
      </c>
    </row>
    <row r="95" spans="1:9" s="290" customFormat="1" x14ac:dyDescent="0.3">
      <c r="A95" s="259"/>
      <c r="B95" s="377" t="str">
        <f>Core7!D3</f>
        <v>Core7</v>
      </c>
      <c r="C95" s="337">
        <f>Core7!K96</f>
        <v>0</v>
      </c>
      <c r="D95" s="337">
        <f>Core7!Q96</f>
        <v>0</v>
      </c>
      <c r="E95" s="337">
        <f>Core7!W96</f>
        <v>0</v>
      </c>
      <c r="F95" s="337">
        <f>Core7!AC96</f>
        <v>0</v>
      </c>
      <c r="G95" s="337">
        <f>Core7!AI96</f>
        <v>0</v>
      </c>
      <c r="H95" s="337">
        <f>Core7!AO96</f>
        <v>0</v>
      </c>
      <c r="I95" s="342">
        <f>SUM(C95:H95)</f>
        <v>0</v>
      </c>
    </row>
    <row r="96" spans="1:9" s="263" customFormat="1" x14ac:dyDescent="0.3">
      <c r="A96" s="333" t="s">
        <v>211</v>
      </c>
      <c r="B96" s="334"/>
      <c r="C96" s="335">
        <f>SUM(C89:C95)</f>
        <v>0</v>
      </c>
      <c r="D96" s="335">
        <f>SUM(D89:D95)</f>
        <v>0</v>
      </c>
      <c r="E96" s="335">
        <f>SUM(E89:E95)</f>
        <v>0</v>
      </c>
      <c r="F96" s="335">
        <f>SUM(F89:F95)</f>
        <v>0</v>
      </c>
      <c r="G96" s="335">
        <f>SUM(G89:G95)</f>
        <v>0</v>
      </c>
      <c r="H96" s="335">
        <f t="shared" ref="H96:I96" si="30">SUM(H89:H95)</f>
        <v>0</v>
      </c>
      <c r="I96" s="336">
        <f t="shared" si="30"/>
        <v>0</v>
      </c>
    </row>
    <row r="97" spans="1:9" ht="14.5" x14ac:dyDescent="0.35">
      <c r="A97" s="741" t="s">
        <v>208</v>
      </c>
      <c r="B97" s="689"/>
      <c r="C97" s="337"/>
      <c r="D97" s="337"/>
      <c r="E97" s="337"/>
      <c r="F97" s="337"/>
      <c r="G97" s="337"/>
      <c r="H97" s="337"/>
      <c r="I97" s="338"/>
    </row>
    <row r="98" spans="1:9" x14ac:dyDescent="0.3">
      <c r="A98" s="259"/>
      <c r="B98" s="377" t="str">
        <f>Core1!D3</f>
        <v>Core1</v>
      </c>
      <c r="C98" s="337">
        <f>Core1!K99</f>
        <v>0</v>
      </c>
      <c r="D98" s="337">
        <f>Core1!Q99</f>
        <v>0</v>
      </c>
      <c r="E98" s="337">
        <f>Core1!W99</f>
        <v>0</v>
      </c>
      <c r="F98" s="337">
        <f>Core1!AC99</f>
        <v>0</v>
      </c>
      <c r="G98" s="337">
        <f>Core1!AI99</f>
        <v>0</v>
      </c>
      <c r="H98" s="337">
        <f>Core1!AO99</f>
        <v>0</v>
      </c>
      <c r="I98" s="338">
        <f>SUM(C98:H98)</f>
        <v>0</v>
      </c>
    </row>
    <row r="99" spans="1:9" x14ac:dyDescent="0.3">
      <c r="A99" s="259"/>
      <c r="B99" s="377" t="str">
        <f>Core2!D3</f>
        <v>Core2</v>
      </c>
      <c r="C99" s="337">
        <f>Core2!K97</f>
        <v>0</v>
      </c>
      <c r="D99" s="337">
        <f>Core2!Q97</f>
        <v>0</v>
      </c>
      <c r="E99" s="337">
        <f>Core2!W97</f>
        <v>0</v>
      </c>
      <c r="F99" s="337">
        <f>Core2!AC97</f>
        <v>0</v>
      </c>
      <c r="G99" s="337">
        <f>Core2!AI97</f>
        <v>0</v>
      </c>
      <c r="H99" s="337">
        <f>Core2!AO101</f>
        <v>0</v>
      </c>
      <c r="I99" s="338">
        <f>SUM(C99:H99)</f>
        <v>0</v>
      </c>
    </row>
    <row r="100" spans="1:9" ht="13.75" customHeight="1" x14ac:dyDescent="0.3">
      <c r="A100" s="259"/>
      <c r="B100" s="377" t="str">
        <f>Core3!D3</f>
        <v>Core3</v>
      </c>
      <c r="C100" s="337">
        <f>Core3!K97</f>
        <v>0</v>
      </c>
      <c r="D100" s="337">
        <f>Core3!Q97</f>
        <v>0</v>
      </c>
      <c r="E100" s="337">
        <f>Core3!W97</f>
        <v>0</v>
      </c>
      <c r="F100" s="337">
        <f>Core3!AC97</f>
        <v>0</v>
      </c>
      <c r="G100" s="337">
        <f>Core3!AI97</f>
        <v>0</v>
      </c>
      <c r="H100" s="337">
        <f>Core3!AO97</f>
        <v>0</v>
      </c>
      <c r="I100" s="338">
        <f t="shared" ref="I100:I103" si="31">SUM(C100:H100)</f>
        <v>0</v>
      </c>
    </row>
    <row r="101" spans="1:9" ht="13.75" customHeight="1" x14ac:dyDescent="0.3">
      <c r="A101" s="259"/>
      <c r="B101" s="377" t="str">
        <f>Core4!D3</f>
        <v>Core4</v>
      </c>
      <c r="C101" s="337">
        <f>Core4!K97</f>
        <v>0</v>
      </c>
      <c r="D101" s="337">
        <f>Core4!Q97</f>
        <v>0</v>
      </c>
      <c r="E101" s="337">
        <f>Core4!W97</f>
        <v>0</v>
      </c>
      <c r="F101" s="337">
        <f>Core4!AC97</f>
        <v>0</v>
      </c>
      <c r="G101" s="337">
        <f>Core4!AI97</f>
        <v>0</v>
      </c>
      <c r="H101" s="337">
        <f>Core4!AO97</f>
        <v>0</v>
      </c>
      <c r="I101" s="338">
        <f t="shared" si="31"/>
        <v>0</v>
      </c>
    </row>
    <row r="102" spans="1:9" ht="13.75" customHeight="1" x14ac:dyDescent="0.3">
      <c r="A102" s="259"/>
      <c r="B102" s="377" t="str">
        <f>Core5!D3</f>
        <v>Core5</v>
      </c>
      <c r="C102" s="337">
        <f>Core5!K97</f>
        <v>0</v>
      </c>
      <c r="D102" s="337">
        <f>Core5!Q97</f>
        <v>0</v>
      </c>
      <c r="E102" s="337">
        <f>Core5!W97</f>
        <v>0</v>
      </c>
      <c r="F102" s="337">
        <f>Core5!AC97</f>
        <v>0</v>
      </c>
      <c r="G102" s="337">
        <f>Core5!AI97</f>
        <v>0</v>
      </c>
      <c r="H102" s="337">
        <f>Core5!AO97</f>
        <v>0</v>
      </c>
      <c r="I102" s="338">
        <f t="shared" si="31"/>
        <v>0</v>
      </c>
    </row>
    <row r="103" spans="1:9" ht="13.75" customHeight="1" x14ac:dyDescent="0.3">
      <c r="A103" s="259"/>
      <c r="B103" s="377" t="str">
        <f>Core6!D3</f>
        <v>Core6</v>
      </c>
      <c r="C103" s="337">
        <f>Core6!K97</f>
        <v>0</v>
      </c>
      <c r="D103" s="337">
        <f>Core6!Q97</f>
        <v>0</v>
      </c>
      <c r="E103" s="337">
        <f>Core6!W97</f>
        <v>0</v>
      </c>
      <c r="F103" s="337">
        <f>Core6!AC97</f>
        <v>0</v>
      </c>
      <c r="G103" s="337">
        <f>Core6!AI97</f>
        <v>0</v>
      </c>
      <c r="H103" s="337">
        <f>Core6!AO97</f>
        <v>0</v>
      </c>
      <c r="I103" s="338">
        <f t="shared" si="31"/>
        <v>0</v>
      </c>
    </row>
    <row r="104" spans="1:9" ht="13.75" customHeight="1" x14ac:dyDescent="0.3">
      <c r="A104" s="259"/>
      <c r="B104" s="377" t="str">
        <f>Core7!D3</f>
        <v>Core7</v>
      </c>
      <c r="C104" s="337">
        <f>Core7!K97</f>
        <v>0</v>
      </c>
      <c r="D104" s="337">
        <f>Core7!Q97</f>
        <v>0</v>
      </c>
      <c r="E104" s="337">
        <f>Core7!W97</f>
        <v>0</v>
      </c>
      <c r="F104" s="337">
        <f>Core7!AC97</f>
        <v>0</v>
      </c>
      <c r="G104" s="337">
        <f>Core7!AI97</f>
        <v>0</v>
      </c>
      <c r="H104" s="337">
        <f>Core7!AO97</f>
        <v>0</v>
      </c>
      <c r="I104" s="338">
        <f>SUM(C104:H104)</f>
        <v>0</v>
      </c>
    </row>
    <row r="105" spans="1:9" s="275" customFormat="1" ht="17.899999999999999" customHeight="1" x14ac:dyDescent="0.6">
      <c r="A105" s="278" t="s">
        <v>209</v>
      </c>
      <c r="B105" s="339"/>
      <c r="C105" s="330">
        <f>SUM(C98:C104)</f>
        <v>0</v>
      </c>
      <c r="D105" s="330">
        <f>SUM(D98:D104)</f>
        <v>0</v>
      </c>
      <c r="E105" s="330">
        <f>SUM(E98:E104)</f>
        <v>0</v>
      </c>
      <c r="F105" s="330">
        <f>SUM(F98:F104)</f>
        <v>0</v>
      </c>
      <c r="G105" s="330">
        <f>SUM(G98:G104)</f>
        <v>0</v>
      </c>
      <c r="H105" s="330">
        <f t="shared" ref="H105:I105" si="32">SUM(H98:H104)</f>
        <v>0</v>
      </c>
      <c r="I105" s="332">
        <f t="shared" si="32"/>
        <v>0</v>
      </c>
    </row>
    <row r="106" spans="1:9" s="276" customFormat="1" ht="14.15" customHeight="1" x14ac:dyDescent="0.45">
      <c r="A106" s="278" t="s">
        <v>164</v>
      </c>
      <c r="C106" s="340">
        <f>C76+C105</f>
        <v>0</v>
      </c>
      <c r="D106" s="340">
        <f>D76+D105</f>
        <v>0</v>
      </c>
      <c r="E106" s="340">
        <f>E76+E105</f>
        <v>0</v>
      </c>
      <c r="F106" s="340">
        <f>F76+F105</f>
        <v>0</v>
      </c>
      <c r="G106" s="340">
        <f>G76+G105</f>
        <v>0</v>
      </c>
      <c r="H106" s="340">
        <f t="shared" ref="H106" si="33">H76+H105</f>
        <v>0</v>
      </c>
      <c r="I106" s="341">
        <f>I76+I105</f>
        <v>0</v>
      </c>
    </row>
    <row r="107" spans="1:9" x14ac:dyDescent="0.3">
      <c r="C107" s="264"/>
      <c r="D107" s="264"/>
      <c r="E107" s="264"/>
      <c r="F107" s="264"/>
      <c r="G107" s="264"/>
      <c r="H107" s="264"/>
    </row>
    <row r="108" spans="1:9" x14ac:dyDescent="0.3">
      <c r="B108" s="380" t="s">
        <v>215</v>
      </c>
      <c r="C108" s="382"/>
      <c r="D108" s="382"/>
      <c r="E108" s="382"/>
      <c r="F108" s="382"/>
      <c r="G108" s="382"/>
      <c r="H108" s="382">
        <v>0</v>
      </c>
    </row>
    <row r="109" spans="1:9" x14ac:dyDescent="0.3">
      <c r="B109" s="380"/>
      <c r="C109" s="381"/>
      <c r="D109" s="264"/>
      <c r="E109" s="264"/>
      <c r="F109" s="264"/>
      <c r="G109" s="264"/>
      <c r="H109" s="264"/>
    </row>
    <row r="110" spans="1:9" x14ac:dyDescent="0.3">
      <c r="B110" s="378" t="s">
        <v>161</v>
      </c>
      <c r="C110" s="379"/>
      <c r="D110" s="264"/>
      <c r="E110" s="264"/>
      <c r="F110" s="264"/>
      <c r="G110" s="264"/>
      <c r="H110" s="264"/>
    </row>
    <row r="111" spans="1:9" x14ac:dyDescent="0.3">
      <c r="C111" s="264"/>
      <c r="D111" s="264"/>
      <c r="E111" s="264"/>
      <c r="F111" s="264"/>
      <c r="G111" s="264"/>
      <c r="H111" s="264"/>
    </row>
    <row r="112" spans="1:9" x14ac:dyDescent="0.3">
      <c r="C112" s="264"/>
      <c r="D112" s="264"/>
      <c r="E112" s="264"/>
      <c r="F112" s="264"/>
      <c r="G112" s="264"/>
      <c r="H112" s="264"/>
    </row>
    <row r="113" spans="3:8" x14ac:dyDescent="0.3">
      <c r="C113" s="264"/>
      <c r="D113" s="264"/>
      <c r="E113" s="264"/>
      <c r="F113" s="264"/>
      <c r="G113" s="264"/>
      <c r="H113" s="264"/>
    </row>
    <row r="114" spans="3:8" x14ac:dyDescent="0.3">
      <c r="C114" s="264"/>
      <c r="D114" s="264"/>
      <c r="E114" s="264"/>
      <c r="F114" s="264"/>
      <c r="G114" s="264"/>
      <c r="H114" s="264"/>
    </row>
    <row r="115" spans="3:8" x14ac:dyDescent="0.3">
      <c r="C115" s="264"/>
      <c r="D115" s="264"/>
      <c r="E115" s="264"/>
      <c r="F115" s="264"/>
      <c r="G115" s="264"/>
      <c r="H115" s="264"/>
    </row>
    <row r="116" spans="3:8" x14ac:dyDescent="0.3">
      <c r="C116" s="264"/>
      <c r="D116" s="264"/>
      <c r="E116" s="264"/>
      <c r="F116" s="264"/>
      <c r="G116" s="264"/>
      <c r="H116" s="264"/>
    </row>
    <row r="117" spans="3:8" x14ac:dyDescent="0.3">
      <c r="C117" s="264"/>
      <c r="D117" s="264"/>
      <c r="E117" s="264"/>
      <c r="F117" s="264"/>
      <c r="G117" s="264"/>
      <c r="H117" s="264"/>
    </row>
    <row r="118" spans="3:8" x14ac:dyDescent="0.3">
      <c r="C118" s="264"/>
      <c r="D118" s="264"/>
      <c r="E118" s="264"/>
      <c r="F118" s="264"/>
      <c r="G118" s="264"/>
      <c r="H118" s="264"/>
    </row>
    <row r="119" spans="3:8" x14ac:dyDescent="0.3">
      <c r="C119" s="264"/>
      <c r="D119" s="264"/>
      <c r="E119" s="264"/>
      <c r="F119" s="264"/>
      <c r="G119" s="264"/>
      <c r="H119" s="264"/>
    </row>
    <row r="120" spans="3:8" x14ac:dyDescent="0.3">
      <c r="C120" s="264"/>
      <c r="D120" s="264"/>
      <c r="E120" s="264"/>
      <c r="F120" s="264"/>
      <c r="G120" s="264"/>
      <c r="H120" s="264"/>
    </row>
    <row r="121" spans="3:8" x14ac:dyDescent="0.3">
      <c r="C121" s="264"/>
      <c r="D121" s="264"/>
      <c r="E121" s="264"/>
      <c r="F121" s="264"/>
      <c r="G121" s="264"/>
      <c r="H121" s="264"/>
    </row>
    <row r="122" spans="3:8" x14ac:dyDescent="0.3">
      <c r="C122" s="264"/>
      <c r="D122" s="264"/>
      <c r="E122" s="264"/>
      <c r="F122" s="264"/>
      <c r="G122" s="264"/>
      <c r="H122" s="264"/>
    </row>
    <row r="123" spans="3:8" x14ac:dyDescent="0.3">
      <c r="C123" s="264"/>
      <c r="D123" s="264"/>
      <c r="E123" s="264"/>
      <c r="F123" s="264"/>
      <c r="G123" s="264"/>
      <c r="H123" s="264"/>
    </row>
    <row r="124" spans="3:8" x14ac:dyDescent="0.3">
      <c r="C124" s="264"/>
      <c r="D124" s="264"/>
      <c r="E124" s="264"/>
      <c r="F124" s="264"/>
      <c r="G124" s="264"/>
      <c r="H124" s="264"/>
    </row>
    <row r="125" spans="3:8" x14ac:dyDescent="0.3">
      <c r="C125" s="264"/>
      <c r="D125" s="264"/>
      <c r="E125" s="264"/>
      <c r="F125" s="264"/>
      <c r="G125" s="264"/>
      <c r="H125" s="264"/>
    </row>
    <row r="126" spans="3:8" x14ac:dyDescent="0.3">
      <c r="C126" s="264"/>
      <c r="D126" s="264"/>
      <c r="E126" s="264"/>
      <c r="F126" s="264"/>
      <c r="G126" s="264"/>
      <c r="H126" s="264"/>
    </row>
    <row r="127" spans="3:8" x14ac:dyDescent="0.3">
      <c r="C127" s="264"/>
      <c r="D127" s="264"/>
      <c r="E127" s="264"/>
      <c r="F127" s="264"/>
      <c r="G127" s="264"/>
      <c r="H127" s="264"/>
    </row>
    <row r="128" spans="3:8" x14ac:dyDescent="0.3">
      <c r="C128" s="264"/>
      <c r="D128" s="264"/>
      <c r="E128" s="264"/>
      <c r="F128" s="264"/>
      <c r="G128" s="264"/>
      <c r="H128" s="264"/>
    </row>
  </sheetData>
  <sheetProtection algorithmName="SHA-512" hashValue="TS2kEncFJ/6sEIdSFXZT95WBuMuCFx/TqbPc+c0+tAAWk0mP/B7XgyYacJxbH3gsEL5XRmWSGQI3tup3THLqyg==" saltValue="3yaeN9S2BzSJM6dfJeF0hQ==" spinCount="100000" sheet="1" objects="1" scenarios="1"/>
  <mergeCells count="11">
    <mergeCell ref="A1:I1"/>
    <mergeCell ref="A97:B97"/>
    <mergeCell ref="A2:B2"/>
    <mergeCell ref="A66:B66"/>
    <mergeCell ref="A57:B57"/>
    <mergeCell ref="A48:B48"/>
    <mergeCell ref="A39:B39"/>
    <mergeCell ref="A30:B30"/>
    <mergeCell ref="A21:B21"/>
    <mergeCell ref="A12:B12"/>
    <mergeCell ref="A3:B3"/>
  </mergeCells>
  <pageMargins left="0.7" right="0.7" top="0.75" bottom="0.75" header="0.3" footer="0.3"/>
  <pageSetup scale="50" orientation="portrait" r:id="rId1"/>
  <rowBreaks count="1" manualBreakCount="1">
    <brk id="78" max="8"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H123"/>
  <sheetViews>
    <sheetView zoomScaleNormal="100" workbookViewId="0">
      <selection activeCell="B65" sqref="B65:E65"/>
    </sheetView>
  </sheetViews>
  <sheetFormatPr defaultColWidth="9.1796875" defaultRowHeight="13" x14ac:dyDescent="0.3"/>
  <cols>
    <col min="1" max="1" width="5.453125" style="1" customWidth="1"/>
    <col min="2" max="2" width="28.453125" style="1" customWidth="1"/>
    <col min="3" max="3" width="7.54296875" style="1" customWidth="1"/>
    <col min="4" max="4" width="30.453125" style="1" customWidth="1"/>
    <col min="5" max="5" width="10.453125" style="1" customWidth="1"/>
    <col min="6" max="6" width="10.54296875" style="1" customWidth="1"/>
    <col min="7" max="7" width="9.81640625" style="1" customWidth="1"/>
    <col min="8" max="8" width="10" style="1" customWidth="1"/>
    <col min="9" max="9" width="10.54296875" style="1" customWidth="1"/>
    <col min="10" max="10" width="9.7265625" style="1" customWidth="1"/>
    <col min="11" max="11" width="11.81640625" style="1" customWidth="1"/>
    <col min="12" max="12" width="11.54296875" style="1" customWidth="1"/>
    <col min="13" max="13" width="9.81640625" style="1" customWidth="1"/>
    <col min="14" max="14" width="9.54296875" style="1" customWidth="1"/>
    <col min="15" max="15" width="10.54296875" style="1" customWidth="1"/>
    <col min="16" max="16" width="9.81640625" style="1" customWidth="1"/>
    <col min="17" max="17" width="12.26953125" style="1" customWidth="1"/>
    <col min="18" max="18" width="10.7265625" style="1" customWidth="1"/>
    <col min="19" max="19" width="9.81640625" style="1" customWidth="1"/>
    <col min="20" max="20" width="9.54296875" style="1" customWidth="1"/>
    <col min="21" max="21" width="10.54296875" style="1" customWidth="1"/>
    <col min="22" max="22" width="9.7265625" style="1" customWidth="1"/>
    <col min="23" max="23" width="12.1796875" style="1" customWidth="1"/>
    <col min="24" max="24" width="11.54296875" style="1" customWidth="1"/>
    <col min="25" max="25" width="9.81640625" style="1" customWidth="1"/>
    <col min="26" max="26" width="9.54296875" style="1" customWidth="1"/>
    <col min="27" max="27" width="9.81640625" style="1" customWidth="1"/>
    <col min="28" max="28" width="9" style="1" customWidth="1"/>
    <col min="29" max="29" width="12.26953125" style="1" customWidth="1"/>
    <col min="30" max="30" width="11.54296875" style="1" customWidth="1"/>
    <col min="31" max="31" width="9.81640625" style="1" customWidth="1"/>
    <col min="32" max="32" width="9" style="1" customWidth="1"/>
    <col min="33" max="33" width="10.26953125" style="1" customWidth="1"/>
    <col min="34" max="34" width="9" style="1" customWidth="1"/>
    <col min="35" max="35" width="12" style="1" customWidth="1"/>
    <col min="36" max="36" width="11.54296875" style="1" hidden="1" customWidth="1"/>
    <col min="37" max="37" width="9.81640625" style="1" hidden="1" customWidth="1"/>
    <col min="38" max="38" width="9.54296875" style="1" hidden="1" customWidth="1"/>
    <col min="39" max="39" width="9.81640625" style="1" hidden="1" customWidth="1"/>
    <col min="40" max="40" width="9" style="1" hidden="1" customWidth="1"/>
    <col min="41" max="41" width="12.26953125" style="1" hidden="1" customWidth="1"/>
    <col min="42" max="42" width="14.26953125" style="200" customWidth="1"/>
    <col min="43" max="43" width="12.1796875" style="201" customWidth="1"/>
    <col min="44" max="44" width="2.54296875" style="1" customWidth="1"/>
    <col min="45" max="45" width="13.54296875" style="1" customWidth="1"/>
    <col min="46" max="50" width="9" style="1" customWidth="1"/>
    <col min="51" max="16384" width="9.1796875" style="1"/>
  </cols>
  <sheetData>
    <row r="1" spans="1:53"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34"/>
      <c r="AQ1" s="33"/>
      <c r="AR1" s="17"/>
      <c r="AS1" s="17"/>
      <c r="AT1" s="17"/>
      <c r="AU1" s="17"/>
      <c r="AV1" s="17"/>
      <c r="AW1" s="17"/>
      <c r="AX1" s="17"/>
      <c r="AY1" s="17"/>
      <c r="AZ1" s="17"/>
      <c r="BA1" s="17"/>
    </row>
    <row r="2" spans="1:53" ht="21.75" customHeight="1" x14ac:dyDescent="0.35">
      <c r="A2" s="17"/>
      <c r="B2" s="718" t="s">
        <v>269</v>
      </c>
      <c r="C2" s="723"/>
      <c r="D2" s="720"/>
      <c r="E2" s="728"/>
      <c r="F2" s="728"/>
      <c r="G2" s="728"/>
      <c r="H2" s="728"/>
      <c r="I2" s="728"/>
      <c r="J2" s="729"/>
      <c r="L2" s="279" t="s">
        <v>156</v>
      </c>
      <c r="N2" s="218"/>
      <c r="O2" s="218"/>
      <c r="P2" s="218"/>
      <c r="Q2" s="218"/>
      <c r="R2" s="218"/>
      <c r="S2" s="17"/>
      <c r="T2" s="17"/>
      <c r="U2" s="17"/>
      <c r="V2" s="17"/>
      <c r="W2" s="17"/>
      <c r="X2" s="17"/>
      <c r="Y2" s="17"/>
      <c r="Z2" s="17"/>
      <c r="AA2" s="17"/>
      <c r="AB2" s="17"/>
      <c r="AC2" s="17"/>
      <c r="AD2" s="17"/>
      <c r="AE2" s="17"/>
      <c r="AF2" s="17"/>
      <c r="AG2" s="17"/>
      <c r="AH2" s="17"/>
      <c r="AI2" s="17"/>
      <c r="AJ2" s="17"/>
      <c r="AK2" s="17"/>
      <c r="AL2" s="17"/>
      <c r="AM2" s="17"/>
      <c r="AN2" s="17"/>
      <c r="AO2" s="17"/>
      <c r="AP2" s="34"/>
      <c r="AQ2" s="33"/>
      <c r="AR2" s="17"/>
      <c r="AS2" s="17"/>
      <c r="AT2" s="17"/>
      <c r="AU2" s="17"/>
      <c r="AV2" s="17"/>
      <c r="AW2" s="17"/>
      <c r="AX2" s="17"/>
      <c r="AY2" s="17"/>
      <c r="AZ2" s="17"/>
      <c r="BA2" s="17"/>
    </row>
    <row r="3" spans="1:53" ht="41.15" customHeight="1" x14ac:dyDescent="0.35">
      <c r="A3" s="17"/>
      <c r="B3" s="835" t="s">
        <v>158</v>
      </c>
      <c r="C3" s="836"/>
      <c r="D3" s="837" t="s">
        <v>420</v>
      </c>
      <c r="E3" s="838"/>
      <c r="F3" s="838"/>
      <c r="G3" s="838"/>
      <c r="H3" s="838"/>
      <c r="I3" s="838"/>
      <c r="J3" s="839"/>
      <c r="K3" s="17"/>
      <c r="L3" s="17"/>
      <c r="N3" s="218"/>
      <c r="O3" s="218"/>
      <c r="P3" s="218"/>
      <c r="Q3" s="218"/>
      <c r="S3" s="17"/>
      <c r="T3" s="17"/>
      <c r="U3" s="14"/>
      <c r="V3" s="14"/>
      <c r="W3" s="14"/>
      <c r="X3" s="14"/>
      <c r="Y3" s="17"/>
      <c r="Z3" s="17"/>
      <c r="AA3" s="17"/>
      <c r="AB3" s="15"/>
      <c r="AC3" s="15"/>
      <c r="AD3" s="15"/>
      <c r="AE3" s="17"/>
      <c r="AF3" s="17"/>
      <c r="AG3" s="17"/>
      <c r="AH3" s="15"/>
      <c r="AI3" s="15"/>
      <c r="AJ3" s="14"/>
      <c r="AK3" s="17"/>
      <c r="AL3" s="17"/>
      <c r="AM3" s="17"/>
      <c r="AN3" s="15"/>
      <c r="AO3" s="15"/>
      <c r="AP3" s="16"/>
      <c r="AQ3" s="354"/>
      <c r="AR3" s="17"/>
      <c r="AS3" s="17"/>
      <c r="AT3" s="17"/>
      <c r="AU3" s="17"/>
      <c r="AV3" s="17"/>
      <c r="AW3" s="17"/>
      <c r="AX3" s="17"/>
      <c r="AY3" s="17"/>
      <c r="AZ3" s="17"/>
      <c r="BA3" s="17"/>
    </row>
    <row r="4" spans="1:53" ht="16.5" customHeight="1" x14ac:dyDescent="0.35">
      <c r="A4" s="17"/>
      <c r="B4" s="718" t="s">
        <v>272</v>
      </c>
      <c r="C4" s="723"/>
      <c r="D4" s="374">
        <f>Instructions!C6</f>
        <v>0</v>
      </c>
      <c r="E4" s="288"/>
      <c r="G4" s="17"/>
      <c r="H4" s="17"/>
      <c r="I4" s="834" t="s">
        <v>11</v>
      </c>
      <c r="J4" s="834"/>
      <c r="K4" s="17"/>
      <c r="L4" s="17"/>
      <c r="M4" s="17"/>
      <c r="N4" s="17"/>
      <c r="O4" s="17"/>
      <c r="P4" s="18"/>
      <c r="Q4" s="18"/>
      <c r="R4" s="17"/>
      <c r="S4" s="17"/>
      <c r="T4" s="17"/>
      <c r="U4" s="17"/>
      <c r="V4" s="18"/>
      <c r="W4" s="18"/>
      <c r="X4" s="18"/>
      <c r="Y4" s="17"/>
      <c r="Z4" s="17"/>
      <c r="AA4" s="17"/>
      <c r="AB4" s="18"/>
      <c r="AC4" s="18"/>
      <c r="AD4" s="18"/>
      <c r="AE4" s="17"/>
      <c r="AF4" s="17"/>
      <c r="AG4" s="17"/>
      <c r="AH4" s="18"/>
      <c r="AI4" s="18"/>
      <c r="AJ4" s="18"/>
      <c r="AK4" s="17"/>
      <c r="AL4" s="17"/>
      <c r="AM4" s="17"/>
      <c r="AN4" s="18"/>
      <c r="AO4" s="18"/>
      <c r="AP4" s="19"/>
      <c r="AQ4" s="19"/>
      <c r="AR4" s="17"/>
      <c r="AS4" s="17"/>
      <c r="AT4" s="17"/>
      <c r="AU4" s="17"/>
      <c r="AV4" s="17"/>
      <c r="AW4" s="17"/>
      <c r="AX4" s="17"/>
      <c r="AY4" s="17"/>
      <c r="AZ4" s="17"/>
      <c r="BA4" s="17"/>
    </row>
    <row r="5" spans="1:53" ht="17.25" customHeight="1" x14ac:dyDescent="0.35">
      <c r="A5" s="17"/>
      <c r="B5" s="716" t="s">
        <v>217</v>
      </c>
      <c r="C5" s="717"/>
      <c r="D5" s="375">
        <f>Instructions!C8</f>
        <v>0</v>
      </c>
      <c r="E5" s="20"/>
      <c r="G5" s="17"/>
      <c r="H5" s="17"/>
      <c r="I5" s="826">
        <v>0.03</v>
      </c>
      <c r="J5" s="826"/>
      <c r="K5" s="17"/>
      <c r="L5" s="17"/>
      <c r="M5" s="17"/>
      <c r="N5" s="17"/>
      <c r="O5" s="17"/>
      <c r="P5" s="18"/>
      <c r="Q5" s="18"/>
      <c r="R5" s="18"/>
      <c r="S5" s="17"/>
      <c r="T5" s="17"/>
      <c r="U5" s="17"/>
      <c r="V5" s="18"/>
      <c r="W5" s="18"/>
      <c r="X5" s="18"/>
      <c r="Y5" s="17"/>
      <c r="Z5" s="17"/>
      <c r="AA5" s="17"/>
      <c r="AB5" s="18"/>
      <c r="AC5" s="18"/>
      <c r="AD5" s="18"/>
      <c r="AE5" s="17"/>
      <c r="AF5" s="17"/>
      <c r="AG5" s="17"/>
      <c r="AH5" s="18"/>
      <c r="AI5" s="18"/>
      <c r="AJ5" s="18"/>
      <c r="AK5" s="17"/>
      <c r="AL5" s="17"/>
      <c r="AM5" s="17"/>
      <c r="AN5" s="18"/>
      <c r="AO5" s="18"/>
      <c r="AP5" s="19"/>
      <c r="AQ5" s="19"/>
      <c r="AR5" s="17"/>
      <c r="AS5" s="17"/>
      <c r="AT5" s="17"/>
      <c r="AU5" s="17"/>
      <c r="AV5" s="17"/>
      <c r="AW5" s="17"/>
      <c r="AX5" s="17"/>
      <c r="AY5" s="17"/>
      <c r="AZ5" s="17"/>
      <c r="BA5" s="17"/>
    </row>
    <row r="6" spans="1:53" ht="16.5" customHeight="1" x14ac:dyDescent="0.35">
      <c r="A6" s="17"/>
      <c r="B6" s="716" t="s">
        <v>13</v>
      </c>
      <c r="C6" s="717"/>
      <c r="D6" s="375">
        <f>Instructions!C9</f>
        <v>0</v>
      </c>
      <c r="E6" s="20"/>
      <c r="G6" s="17"/>
      <c r="H6" s="17"/>
      <c r="I6" s="826"/>
      <c r="J6" s="826"/>
      <c r="K6" s="17"/>
      <c r="L6" s="17"/>
      <c r="M6" s="21"/>
      <c r="N6" s="17"/>
      <c r="O6" s="17"/>
      <c r="P6" s="18"/>
      <c r="Q6" s="18"/>
      <c r="R6" s="18"/>
      <c r="S6" s="17"/>
      <c r="T6" s="17"/>
      <c r="U6" s="17"/>
      <c r="V6" s="18"/>
      <c r="W6" s="18"/>
      <c r="X6" s="18"/>
      <c r="Y6" s="17"/>
      <c r="Z6" s="17"/>
      <c r="AA6" s="17"/>
      <c r="AB6" s="18"/>
      <c r="AC6" s="18"/>
      <c r="AD6" s="18"/>
      <c r="AE6" s="17"/>
      <c r="AF6" s="17"/>
      <c r="AG6" s="17"/>
      <c r="AH6" s="18"/>
      <c r="AI6" s="18"/>
      <c r="AJ6" s="18"/>
      <c r="AK6" s="17"/>
      <c r="AL6" s="17"/>
      <c r="AM6" s="17"/>
      <c r="AN6" s="18"/>
      <c r="AO6" s="18"/>
      <c r="AP6" s="19"/>
      <c r="AQ6" s="19"/>
      <c r="AR6" s="17"/>
      <c r="AS6" s="17"/>
      <c r="AT6" s="17"/>
      <c r="AU6" s="17"/>
      <c r="AV6" s="17"/>
      <c r="AW6" s="17"/>
      <c r="AX6" s="17"/>
      <c r="AY6" s="17"/>
      <c r="AZ6" s="17"/>
      <c r="BA6" s="17"/>
    </row>
    <row r="7" spans="1:53" ht="15.75" customHeight="1" x14ac:dyDescent="0.35">
      <c r="A7" s="17"/>
      <c r="B7" s="716" t="s">
        <v>14</v>
      </c>
      <c r="C7" s="717"/>
      <c r="D7" s="22">
        <f>IF(D6="",0,(ROUNDUP(((D6-D5)/366),0)))</f>
        <v>0</v>
      </c>
      <c r="E7" s="23"/>
      <c r="G7" s="17"/>
      <c r="H7" s="24"/>
      <c r="I7" s="24"/>
      <c r="J7" s="25"/>
      <c r="K7" s="17"/>
      <c r="L7" s="17"/>
      <c r="M7" s="17"/>
      <c r="N7" s="17"/>
      <c r="O7" s="17"/>
      <c r="P7" s="18"/>
      <c r="Q7" s="18"/>
      <c r="R7" s="18"/>
      <c r="S7" s="17"/>
      <c r="T7" s="17"/>
      <c r="U7" s="17"/>
      <c r="V7" s="18"/>
      <c r="W7" s="18"/>
      <c r="X7" s="18"/>
      <c r="Y7" s="17"/>
      <c r="Z7" s="17"/>
      <c r="AA7" s="17"/>
      <c r="AB7" s="18"/>
      <c r="AC7" s="18"/>
      <c r="AD7" s="18"/>
      <c r="AE7" s="17"/>
      <c r="AF7" s="17"/>
      <c r="AG7" s="17"/>
      <c r="AH7" s="18"/>
      <c r="AI7" s="18"/>
      <c r="AJ7" s="18"/>
      <c r="AK7" s="17"/>
      <c r="AL7" s="17"/>
      <c r="AM7" s="17"/>
      <c r="AN7" s="18"/>
      <c r="AO7" s="18"/>
      <c r="AP7" s="19"/>
      <c r="AQ7" s="19"/>
      <c r="AR7" s="17"/>
      <c r="AS7" s="17"/>
      <c r="AT7" s="17"/>
      <c r="AU7" s="17"/>
      <c r="AV7" s="17"/>
      <c r="AW7" s="17"/>
      <c r="AX7" s="17"/>
      <c r="AY7" s="17"/>
      <c r="AZ7" s="17"/>
      <c r="BA7" s="17"/>
    </row>
    <row r="8" spans="1:53" ht="15.75" customHeight="1" x14ac:dyDescent="0.35">
      <c r="A8" s="17"/>
      <c r="B8" s="827" t="s">
        <v>15</v>
      </c>
      <c r="C8" s="828"/>
      <c r="D8" s="376">
        <f>Instructions!C11</f>
        <v>0</v>
      </c>
      <c r="E8" s="26"/>
      <c r="G8" s="17"/>
      <c r="H8" s="24"/>
      <c r="I8" s="829" t="s">
        <v>16</v>
      </c>
      <c r="J8" s="830"/>
      <c r="K8" s="17"/>
      <c r="L8" s="280"/>
      <c r="M8" s="17"/>
      <c r="N8" s="17"/>
      <c r="O8" s="17"/>
      <c r="P8" s="18"/>
      <c r="Q8" s="18"/>
      <c r="R8" s="18"/>
      <c r="S8" s="17"/>
      <c r="T8" s="17"/>
      <c r="U8" s="17"/>
      <c r="V8" s="18"/>
      <c r="W8" s="18"/>
      <c r="X8" s="18"/>
      <c r="Y8" s="17"/>
      <c r="Z8" s="17"/>
      <c r="AA8" s="17"/>
      <c r="AB8" s="18"/>
      <c r="AC8" s="18"/>
      <c r="AD8" s="18"/>
      <c r="AE8" s="17"/>
      <c r="AF8" s="17"/>
      <c r="AG8" s="17"/>
      <c r="AH8" s="18"/>
      <c r="AI8" s="18"/>
      <c r="AJ8" s="18"/>
      <c r="AK8" s="17"/>
      <c r="AL8" s="17"/>
      <c r="AM8" s="17"/>
      <c r="AN8" s="18"/>
      <c r="AO8" s="18"/>
      <c r="AP8" s="19"/>
      <c r="AQ8" s="19"/>
      <c r="AR8" s="17"/>
      <c r="AS8" s="17"/>
      <c r="AT8" s="17"/>
      <c r="AU8" s="17"/>
      <c r="AV8" s="17"/>
      <c r="AW8" s="17"/>
      <c r="AX8" s="17"/>
      <c r="AY8" s="17"/>
      <c r="AZ8" s="17"/>
      <c r="BA8" s="17"/>
    </row>
    <row r="9" spans="1:53" ht="17.25" customHeight="1" x14ac:dyDescent="0.35">
      <c r="A9" s="17"/>
      <c r="B9" s="831" t="s">
        <v>17</v>
      </c>
      <c r="C9" s="831"/>
      <c r="D9" s="376" t="str">
        <f>Instructions!C12</f>
        <v>MTDC</v>
      </c>
      <c r="E9" s="27"/>
      <c r="F9" s="17"/>
      <c r="G9" s="17"/>
      <c r="H9" s="24"/>
      <c r="I9" s="832">
        <v>0.56999999999999995</v>
      </c>
      <c r="J9" s="833"/>
      <c r="K9" s="17"/>
      <c r="L9" s="683"/>
      <c r="M9" s="684"/>
      <c r="N9" s="684"/>
      <c r="O9" s="684"/>
      <c r="P9" s="685"/>
      <c r="Q9" s="685"/>
      <c r="R9" s="685"/>
      <c r="S9" s="17"/>
      <c r="T9" s="17"/>
      <c r="U9" s="17"/>
      <c r="V9" s="18"/>
      <c r="W9" s="18"/>
      <c r="X9" s="18"/>
      <c r="Y9" s="17"/>
      <c r="Z9" s="17"/>
      <c r="AA9" s="17"/>
      <c r="AB9" s="18"/>
      <c r="AC9" s="18"/>
      <c r="AD9" s="18"/>
      <c r="AE9" s="17"/>
      <c r="AF9" s="17"/>
      <c r="AG9" s="17"/>
      <c r="AH9" s="18"/>
      <c r="AI9" s="18"/>
      <c r="AJ9" s="18"/>
      <c r="AK9" s="17"/>
      <c r="AL9" s="17"/>
      <c r="AM9" s="17"/>
      <c r="AN9" s="18"/>
      <c r="AO9" s="18"/>
      <c r="AP9" s="19"/>
      <c r="AQ9" s="19"/>
      <c r="AR9" s="17"/>
      <c r="AS9" s="17"/>
      <c r="AT9" s="17"/>
      <c r="AU9" s="17"/>
      <c r="AV9" s="17"/>
      <c r="AW9" s="17"/>
      <c r="AX9" s="17"/>
      <c r="AY9" s="17"/>
      <c r="AZ9" s="17"/>
      <c r="BA9" s="17"/>
    </row>
    <row r="10" spans="1:53" ht="17.25" customHeight="1" thickBot="1" x14ac:dyDescent="0.4">
      <c r="A10" s="17"/>
      <c r="B10" s="300"/>
      <c r="C10" s="300"/>
      <c r="D10" s="622"/>
      <c r="E10" s="27"/>
      <c r="F10" s="17"/>
      <c r="G10" s="17"/>
      <c r="H10" s="24"/>
      <c r="I10" s="302"/>
      <c r="J10" s="303"/>
      <c r="K10" s="17"/>
      <c r="L10" s="280"/>
      <c r="M10" s="17"/>
      <c r="N10" s="17"/>
      <c r="O10" s="17"/>
      <c r="P10" s="18"/>
      <c r="Q10" s="18"/>
      <c r="R10" s="18"/>
      <c r="S10" s="17"/>
      <c r="T10" s="17"/>
      <c r="U10" s="17"/>
      <c r="V10" s="18"/>
      <c r="W10" s="18"/>
      <c r="X10" s="18"/>
      <c r="Y10" s="17"/>
      <c r="Z10" s="17"/>
      <c r="AA10" s="17"/>
      <c r="AB10" s="18"/>
      <c r="AC10" s="18"/>
      <c r="AD10" s="18"/>
      <c r="AE10" s="17"/>
      <c r="AF10" s="17"/>
      <c r="AG10" s="17"/>
      <c r="AH10" s="18"/>
      <c r="AI10" s="18"/>
      <c r="AJ10" s="18"/>
      <c r="AK10" s="17"/>
      <c r="AL10" s="17"/>
      <c r="AM10" s="17"/>
      <c r="AN10" s="18"/>
      <c r="AO10" s="18"/>
      <c r="AP10" s="19"/>
      <c r="AQ10" s="19"/>
      <c r="AR10" s="17"/>
      <c r="AS10" s="17"/>
      <c r="AT10" s="17"/>
      <c r="AU10" s="17"/>
      <c r="AV10" s="17"/>
      <c r="AW10" s="17"/>
      <c r="AX10" s="17"/>
      <c r="AY10" s="17"/>
      <c r="AZ10" s="17"/>
      <c r="BA10" s="17"/>
    </row>
    <row r="11" spans="1:53" ht="17.25" hidden="1" customHeight="1" x14ac:dyDescent="0.35">
      <c r="A11" s="17"/>
      <c r="B11" s="300"/>
      <c r="C11" s="300"/>
      <c r="D11" s="27" t="s">
        <v>33</v>
      </c>
      <c r="E11" s="27" t="s">
        <v>179</v>
      </c>
      <c r="H11" s="301"/>
      <c r="I11" s="302"/>
      <c r="J11" s="303"/>
      <c r="K11" s="17"/>
      <c r="L11" s="280"/>
      <c r="M11" s="17"/>
      <c r="N11" s="17"/>
      <c r="O11" s="17"/>
      <c r="P11" s="18"/>
      <c r="Q11" s="18"/>
      <c r="R11" s="18"/>
      <c r="S11" s="17"/>
      <c r="T11" s="17"/>
      <c r="U11" s="17"/>
      <c r="V11" s="18"/>
      <c r="W11" s="18"/>
      <c r="X11" s="18"/>
      <c r="Y11" s="17"/>
      <c r="Z11" s="17"/>
      <c r="AA11" s="17"/>
      <c r="AB11" s="18"/>
      <c r="AC11" s="18"/>
      <c r="AD11" s="18"/>
      <c r="AE11" s="17"/>
      <c r="AF11" s="17"/>
      <c r="AG11" s="17"/>
      <c r="AH11" s="18"/>
      <c r="AI11" s="18"/>
      <c r="AJ11" s="18"/>
      <c r="AK11" s="17"/>
      <c r="AL11" s="17"/>
      <c r="AM11" s="17"/>
      <c r="AN11" s="18"/>
      <c r="AO11" s="18"/>
      <c r="AP11" s="19"/>
      <c r="AQ11" s="19"/>
      <c r="AR11" s="17"/>
      <c r="AS11" s="17"/>
      <c r="AT11" s="17"/>
      <c r="AU11" s="17"/>
      <c r="AV11" s="17"/>
      <c r="AW11" s="17"/>
      <c r="AX11" s="17"/>
      <c r="AY11" s="17"/>
      <c r="AZ11" s="17"/>
      <c r="BA11" s="17"/>
    </row>
    <row r="12" spans="1:53" ht="17.25" hidden="1" customHeight="1" x14ac:dyDescent="0.35">
      <c r="A12" s="17"/>
      <c r="B12" s="300"/>
      <c r="C12" s="300"/>
      <c r="D12" s="27" t="s">
        <v>34</v>
      </c>
      <c r="E12" s="27" t="s">
        <v>180</v>
      </c>
      <c r="H12" s="301"/>
      <c r="I12" s="302"/>
      <c r="J12" s="303"/>
      <c r="K12" s="17"/>
      <c r="L12" s="280"/>
      <c r="M12" s="17"/>
      <c r="N12" s="17"/>
      <c r="O12" s="17"/>
      <c r="P12" s="18"/>
      <c r="Q12" s="18"/>
      <c r="R12" s="18"/>
      <c r="S12" s="17"/>
      <c r="T12" s="17"/>
      <c r="U12" s="17"/>
      <c r="V12" s="18"/>
      <c r="W12" s="18"/>
      <c r="X12" s="18"/>
      <c r="Y12" s="17"/>
      <c r="Z12" s="17"/>
      <c r="AA12" s="17"/>
      <c r="AB12" s="18"/>
      <c r="AC12" s="18"/>
      <c r="AD12" s="18"/>
      <c r="AE12" s="17"/>
      <c r="AF12" s="17"/>
      <c r="AG12" s="17"/>
      <c r="AH12" s="18"/>
      <c r="AI12" s="18"/>
      <c r="AJ12" s="18"/>
      <c r="AK12" s="17"/>
      <c r="AL12" s="17"/>
      <c r="AM12" s="17"/>
      <c r="AN12" s="18"/>
      <c r="AO12" s="18"/>
      <c r="AP12" s="19"/>
      <c r="AQ12" s="19"/>
      <c r="AR12" s="17"/>
      <c r="AS12" s="17"/>
      <c r="AT12" s="17"/>
      <c r="AU12" s="17"/>
      <c r="AV12" s="17"/>
      <c r="AW12" s="17"/>
      <c r="AX12" s="17"/>
      <c r="AY12" s="17"/>
      <c r="AZ12" s="17"/>
      <c r="BA12" s="17"/>
    </row>
    <row r="13" spans="1:53" ht="17.25" hidden="1" customHeight="1" x14ac:dyDescent="0.35">
      <c r="A13" s="17"/>
      <c r="B13" s="300"/>
      <c r="C13" s="300"/>
      <c r="D13" s="307" t="s">
        <v>408</v>
      </c>
      <c r="E13" s="27"/>
      <c r="H13" s="301"/>
      <c r="I13" s="302"/>
      <c r="J13" s="303"/>
      <c r="K13" s="17"/>
      <c r="L13" s="280"/>
      <c r="M13" s="17"/>
      <c r="N13" s="17"/>
      <c r="O13" s="17"/>
      <c r="P13" s="18"/>
      <c r="Q13" s="18"/>
      <c r="R13" s="18"/>
      <c r="S13" s="17"/>
      <c r="T13" s="17"/>
      <c r="U13" s="17"/>
      <c r="V13" s="18"/>
      <c r="W13" s="18"/>
      <c r="X13" s="18"/>
      <c r="Y13" s="17"/>
      <c r="Z13" s="17"/>
      <c r="AA13" s="17"/>
      <c r="AB13" s="18"/>
      <c r="AC13" s="18"/>
      <c r="AD13" s="18"/>
      <c r="AE13" s="17"/>
      <c r="AF13" s="17"/>
      <c r="AG13" s="17"/>
      <c r="AH13" s="18"/>
      <c r="AI13" s="18"/>
      <c r="AJ13" s="18"/>
      <c r="AK13" s="17"/>
      <c r="AL13" s="17"/>
      <c r="AM13" s="17"/>
      <c r="AN13" s="18"/>
      <c r="AO13" s="18"/>
      <c r="AP13" s="19"/>
      <c r="AQ13" s="19"/>
      <c r="AR13" s="17"/>
      <c r="AS13" s="17"/>
      <c r="AT13" s="17"/>
      <c r="AU13" s="17"/>
      <c r="AV13" s="17"/>
      <c r="AW13" s="17"/>
      <c r="AX13" s="17"/>
      <c r="AY13" s="17"/>
      <c r="AZ13" s="17"/>
      <c r="BA13" s="17"/>
    </row>
    <row r="14" spans="1:53" ht="17.25" hidden="1" customHeight="1" x14ac:dyDescent="0.35">
      <c r="A14" s="17"/>
      <c r="B14" s="300"/>
      <c r="C14" s="300"/>
      <c r="D14" s="307" t="s">
        <v>182</v>
      </c>
      <c r="E14" s="27"/>
      <c r="H14" s="301"/>
      <c r="I14" s="302"/>
      <c r="J14" s="303"/>
      <c r="K14" s="17"/>
      <c r="L14" s="280"/>
      <c r="M14" s="17"/>
      <c r="N14" s="17"/>
      <c r="O14" s="17"/>
      <c r="P14" s="18"/>
      <c r="Q14" s="18"/>
      <c r="R14" s="18"/>
      <c r="S14" s="17"/>
      <c r="T14" s="17"/>
      <c r="U14" s="17"/>
      <c r="V14" s="18"/>
      <c r="W14" s="18"/>
      <c r="X14" s="18"/>
      <c r="Y14" s="17"/>
      <c r="Z14" s="17"/>
      <c r="AA14" s="17"/>
      <c r="AB14" s="18"/>
      <c r="AC14" s="18"/>
      <c r="AD14" s="18"/>
      <c r="AE14" s="17"/>
      <c r="AF14" s="17"/>
      <c r="AG14" s="17"/>
      <c r="AH14" s="18"/>
      <c r="AI14" s="18"/>
      <c r="AJ14" s="18"/>
      <c r="AK14" s="17"/>
      <c r="AL14" s="17"/>
      <c r="AM14" s="17"/>
      <c r="AN14" s="18"/>
      <c r="AO14" s="18"/>
      <c r="AP14" s="19"/>
      <c r="AQ14" s="19"/>
      <c r="AR14" s="17"/>
      <c r="AS14" s="17"/>
      <c r="AT14" s="17"/>
      <c r="AU14" s="17"/>
      <c r="AV14" s="17"/>
      <c r="AW14" s="17"/>
      <c r="AX14" s="17"/>
      <c r="AY14" s="17"/>
      <c r="AZ14" s="17"/>
      <c r="BA14" s="17"/>
    </row>
    <row r="15" spans="1:53" ht="17.25" hidden="1" customHeight="1" x14ac:dyDescent="0.35">
      <c r="A15" s="17"/>
      <c r="B15" s="300"/>
      <c r="C15" s="300"/>
      <c r="D15" s="307" t="s">
        <v>409</v>
      </c>
      <c r="E15" s="27"/>
      <c r="H15" s="301"/>
      <c r="I15" s="302"/>
      <c r="J15" s="303"/>
      <c r="K15" s="17"/>
      <c r="L15" s="280"/>
      <c r="M15" s="17"/>
      <c r="N15" s="17"/>
      <c r="O15" s="17"/>
      <c r="P15" s="18"/>
      <c r="Q15" s="18"/>
      <c r="R15" s="18"/>
      <c r="S15" s="17"/>
      <c r="T15" s="17"/>
      <c r="U15" s="17"/>
      <c r="V15" s="18"/>
      <c r="W15" s="18"/>
      <c r="X15" s="18"/>
      <c r="Y15" s="17"/>
      <c r="Z15" s="17"/>
      <c r="AA15" s="17"/>
      <c r="AB15" s="18"/>
      <c r="AC15" s="18"/>
      <c r="AD15" s="18"/>
      <c r="AE15" s="17"/>
      <c r="AF15" s="17"/>
      <c r="AG15" s="17"/>
      <c r="AH15" s="18"/>
      <c r="AI15" s="18"/>
      <c r="AJ15" s="18"/>
      <c r="AK15" s="17"/>
      <c r="AL15" s="17"/>
      <c r="AM15" s="17"/>
      <c r="AN15" s="18"/>
      <c r="AO15" s="18"/>
      <c r="AP15" s="19"/>
      <c r="AQ15" s="19"/>
      <c r="AR15" s="17"/>
      <c r="AS15" s="17"/>
      <c r="AT15" s="17"/>
      <c r="AU15" s="17"/>
      <c r="AV15" s="17"/>
      <c r="AW15" s="17"/>
      <c r="AX15" s="17"/>
      <c r="AY15" s="17"/>
      <c r="AZ15" s="17"/>
      <c r="BA15" s="17"/>
    </row>
    <row r="16" spans="1:53" ht="17.25" hidden="1" customHeight="1" x14ac:dyDescent="0.35">
      <c r="A16" s="17"/>
      <c r="B16" s="300"/>
      <c r="C16" s="300"/>
      <c r="D16" s="307" t="s">
        <v>183</v>
      </c>
      <c r="E16" s="27"/>
      <c r="H16" s="301"/>
      <c r="I16" s="302"/>
      <c r="J16" s="303"/>
      <c r="K16" s="17"/>
      <c r="L16" s="280"/>
      <c r="M16" s="17"/>
      <c r="N16" s="17"/>
      <c r="O16" s="17"/>
      <c r="P16" s="18"/>
      <c r="Q16" s="18"/>
      <c r="R16" s="18"/>
      <c r="S16" s="17"/>
      <c r="T16" s="17"/>
      <c r="U16" s="17"/>
      <c r="V16" s="18"/>
      <c r="W16" s="18"/>
      <c r="X16" s="18"/>
      <c r="Y16" s="17"/>
      <c r="Z16" s="17"/>
      <c r="AA16" s="17"/>
      <c r="AB16" s="18"/>
      <c r="AC16" s="18"/>
      <c r="AD16" s="18"/>
      <c r="AE16" s="17"/>
      <c r="AF16" s="17"/>
      <c r="AG16" s="17"/>
      <c r="AH16" s="18"/>
      <c r="AI16" s="18"/>
      <c r="AJ16" s="18"/>
      <c r="AK16" s="17"/>
      <c r="AL16" s="17"/>
      <c r="AM16" s="17"/>
      <c r="AN16" s="18"/>
      <c r="AO16" s="18"/>
      <c r="AP16" s="19"/>
      <c r="AQ16" s="19"/>
      <c r="AR16" s="17"/>
      <c r="AS16" s="17"/>
      <c r="AT16" s="17"/>
      <c r="AU16" s="17"/>
      <c r="AV16" s="17"/>
      <c r="AW16" s="17"/>
      <c r="AX16" s="17"/>
      <c r="AY16" s="17"/>
      <c r="AZ16" s="17"/>
      <c r="BA16" s="17"/>
    </row>
    <row r="17" spans="1:54" ht="17.25" hidden="1" customHeight="1" x14ac:dyDescent="0.35">
      <c r="A17" s="17"/>
      <c r="B17" s="300"/>
      <c r="C17" s="300"/>
      <c r="D17" s="307" t="s">
        <v>184</v>
      </c>
      <c r="E17" s="27"/>
      <c r="H17" s="301"/>
      <c r="I17" s="302"/>
      <c r="J17" s="303"/>
      <c r="K17" s="17"/>
      <c r="L17" s="280"/>
      <c r="M17" s="17"/>
      <c r="N17" s="17"/>
      <c r="O17" s="17"/>
      <c r="P17" s="18"/>
      <c r="Q17" s="18"/>
      <c r="R17" s="18"/>
      <c r="S17" s="17"/>
      <c r="T17" s="17"/>
      <c r="U17" s="17"/>
      <c r="V17" s="18"/>
      <c r="W17" s="18"/>
      <c r="X17" s="18"/>
      <c r="Y17" s="17"/>
      <c r="Z17" s="17"/>
      <c r="AA17" s="17"/>
      <c r="AB17" s="18"/>
      <c r="AC17" s="18"/>
      <c r="AD17" s="18"/>
      <c r="AE17" s="17"/>
      <c r="AF17" s="17"/>
      <c r="AG17" s="17"/>
      <c r="AH17" s="18"/>
      <c r="AI17" s="18"/>
      <c r="AJ17" s="18"/>
      <c r="AK17" s="17"/>
      <c r="AL17" s="17"/>
      <c r="AM17" s="17"/>
      <c r="AN17" s="18"/>
      <c r="AO17" s="18"/>
      <c r="AP17" s="19"/>
      <c r="AQ17" s="19"/>
      <c r="AR17" s="17"/>
      <c r="AS17" s="17"/>
      <c r="AT17" s="17"/>
      <c r="AU17" s="17"/>
      <c r="AV17" s="17"/>
      <c r="AW17" s="17"/>
      <c r="AX17" s="17"/>
      <c r="AY17" s="17"/>
      <c r="AZ17" s="17"/>
      <c r="BA17" s="17"/>
    </row>
    <row r="18" spans="1:54" ht="17.25" hidden="1" customHeight="1" x14ac:dyDescent="0.35">
      <c r="A18" s="17"/>
      <c r="B18" s="300"/>
      <c r="C18" s="300"/>
      <c r="D18" s="307" t="s">
        <v>185</v>
      </c>
      <c r="E18" s="27"/>
      <c r="H18" s="301"/>
      <c r="I18" s="302"/>
      <c r="J18" s="303"/>
      <c r="K18" s="17"/>
      <c r="L18" s="280"/>
      <c r="M18" s="17"/>
      <c r="N18" s="17"/>
      <c r="O18" s="17"/>
      <c r="P18" s="18"/>
      <c r="Q18" s="18"/>
      <c r="R18" s="18"/>
      <c r="S18" s="17"/>
      <c r="T18" s="17"/>
      <c r="U18" s="17"/>
      <c r="V18" s="18"/>
      <c r="W18" s="18"/>
      <c r="X18" s="18"/>
      <c r="Y18" s="17"/>
      <c r="Z18" s="17"/>
      <c r="AA18" s="17"/>
      <c r="AB18" s="18"/>
      <c r="AC18" s="18"/>
      <c r="AD18" s="18"/>
      <c r="AE18" s="17"/>
      <c r="AF18" s="17"/>
      <c r="AG18" s="17"/>
      <c r="AH18" s="18"/>
      <c r="AI18" s="18"/>
      <c r="AJ18" s="18"/>
      <c r="AK18" s="17"/>
      <c r="AL18" s="17"/>
      <c r="AM18" s="17"/>
      <c r="AN18" s="18"/>
      <c r="AO18" s="18"/>
      <c r="AP18" s="19"/>
      <c r="AQ18" s="19"/>
      <c r="AR18" s="17"/>
      <c r="AS18" s="17"/>
      <c r="AT18" s="17"/>
      <c r="AU18" s="17"/>
      <c r="AV18" s="17"/>
      <c r="AW18" s="17"/>
      <c r="AX18" s="17"/>
      <c r="AY18" s="17"/>
      <c r="AZ18" s="17"/>
      <c r="BA18" s="17"/>
    </row>
    <row r="19" spans="1:54" ht="17.25" hidden="1" customHeight="1" x14ac:dyDescent="0.35">
      <c r="A19" s="17"/>
      <c r="B19" s="300"/>
      <c r="C19" s="300"/>
      <c r="D19" s="308" t="s">
        <v>186</v>
      </c>
      <c r="E19" s="27"/>
      <c r="H19" s="301"/>
      <c r="I19" s="302"/>
      <c r="J19" s="303"/>
      <c r="K19" s="17"/>
      <c r="L19" s="280"/>
      <c r="M19" s="17"/>
      <c r="N19" s="17"/>
      <c r="O19" s="17"/>
      <c r="P19" s="18"/>
      <c r="Q19" s="18"/>
      <c r="R19" s="18"/>
      <c r="S19" s="17"/>
      <c r="T19" s="17"/>
      <c r="U19" s="17"/>
      <c r="V19" s="18"/>
      <c r="W19" s="18"/>
      <c r="X19" s="18"/>
      <c r="Y19" s="17"/>
      <c r="Z19" s="17"/>
      <c r="AA19" s="17"/>
      <c r="AB19" s="18"/>
      <c r="AC19" s="18"/>
      <c r="AD19" s="18"/>
      <c r="AE19" s="17"/>
      <c r="AF19" s="17"/>
      <c r="AG19" s="17"/>
      <c r="AH19" s="18"/>
      <c r="AI19" s="18"/>
      <c r="AJ19" s="18"/>
      <c r="AK19" s="17"/>
      <c r="AL19" s="17"/>
      <c r="AM19" s="17"/>
      <c r="AN19" s="18"/>
      <c r="AO19" s="18"/>
      <c r="AP19" s="19"/>
      <c r="AQ19" s="19"/>
      <c r="AR19" s="17"/>
      <c r="AS19" s="17"/>
      <c r="AT19" s="17"/>
      <c r="AU19" s="17"/>
      <c r="AV19" s="17"/>
      <c r="AW19" s="17"/>
      <c r="AX19" s="17"/>
      <c r="AY19" s="17"/>
      <c r="AZ19" s="17"/>
      <c r="BA19" s="17"/>
    </row>
    <row r="20" spans="1:54" ht="17.25" hidden="1" customHeight="1" x14ac:dyDescent="0.35">
      <c r="A20" s="17"/>
      <c r="B20" s="300"/>
      <c r="C20" s="300"/>
      <c r="D20" s="308" t="s">
        <v>410</v>
      </c>
      <c r="E20" s="27"/>
      <c r="H20" s="301"/>
      <c r="I20" s="302"/>
      <c r="J20" s="303"/>
      <c r="K20" s="17"/>
      <c r="L20" s="280"/>
      <c r="M20" s="17"/>
      <c r="N20" s="17"/>
      <c r="O20" s="17"/>
      <c r="P20" s="18"/>
      <c r="Q20" s="18"/>
      <c r="R20" s="18"/>
      <c r="S20" s="17"/>
      <c r="T20" s="17"/>
      <c r="U20" s="17"/>
      <c r="V20" s="18"/>
      <c r="W20" s="18"/>
      <c r="X20" s="18"/>
      <c r="Y20" s="17"/>
      <c r="Z20" s="17"/>
      <c r="AA20" s="17"/>
      <c r="AB20" s="18"/>
      <c r="AC20" s="18"/>
      <c r="AD20" s="18"/>
      <c r="AE20" s="17"/>
      <c r="AF20" s="17"/>
      <c r="AG20" s="17"/>
      <c r="AH20" s="18"/>
      <c r="AI20" s="18"/>
      <c r="AJ20" s="18"/>
      <c r="AK20" s="17"/>
      <c r="AL20" s="17"/>
      <c r="AM20" s="17"/>
      <c r="AN20" s="18"/>
      <c r="AO20" s="18"/>
      <c r="AP20" s="19"/>
      <c r="AQ20" s="19"/>
      <c r="AR20" s="17"/>
      <c r="AS20" s="17"/>
      <c r="AT20" s="17"/>
      <c r="AU20" s="17"/>
      <c r="AV20" s="17"/>
      <c r="AW20" s="17"/>
      <c r="AX20" s="17"/>
      <c r="AY20" s="17"/>
      <c r="AZ20" s="17"/>
      <c r="BA20" s="17"/>
    </row>
    <row r="21" spans="1:54" ht="13.75" hidden="1" customHeight="1" thickBot="1" x14ac:dyDescent="0.35">
      <c r="A21" s="17"/>
      <c r="B21" s="28"/>
      <c r="C21" s="29"/>
      <c r="D21" s="29"/>
      <c r="E21" s="30"/>
      <c r="F21" s="17"/>
      <c r="G21" s="17"/>
      <c r="H21" s="24"/>
      <c r="I21" s="24"/>
      <c r="J21" s="25"/>
      <c r="K21" s="17"/>
      <c r="L21" s="17"/>
      <c r="M21" s="17"/>
      <c r="N21" s="17"/>
      <c r="O21" s="17"/>
      <c r="P21" s="18"/>
      <c r="Q21" s="18"/>
      <c r="R21" s="18"/>
      <c r="S21" s="17"/>
      <c r="T21" s="17"/>
      <c r="U21" s="17"/>
      <c r="V21" s="18"/>
      <c r="W21" s="18"/>
      <c r="X21" s="18"/>
      <c r="Y21" s="17"/>
      <c r="Z21" s="17"/>
      <c r="AA21" s="17"/>
      <c r="AB21" s="18"/>
      <c r="AC21" s="18"/>
      <c r="AD21" s="18"/>
      <c r="AE21" s="17"/>
      <c r="AF21" s="17"/>
      <c r="AG21" s="17"/>
      <c r="AH21" s="18"/>
      <c r="AI21" s="18"/>
      <c r="AJ21" s="18"/>
      <c r="AK21" s="17"/>
      <c r="AL21" s="17"/>
      <c r="AM21" s="17"/>
      <c r="AN21" s="18"/>
      <c r="AO21" s="18"/>
      <c r="AP21" s="19"/>
      <c r="AQ21" s="19"/>
      <c r="AR21" s="17"/>
      <c r="AS21" s="31"/>
      <c r="AT21" s="17"/>
      <c r="AU21" s="17"/>
      <c r="AV21" s="17"/>
      <c r="AW21" s="17"/>
      <c r="AX21" s="17"/>
      <c r="AY21" s="17"/>
      <c r="AZ21" s="17"/>
      <c r="BA21" s="17"/>
    </row>
    <row r="22" spans="1:54" ht="12" hidden="1" customHeight="1" thickBot="1" x14ac:dyDescent="0.35">
      <c r="A22" s="17"/>
      <c r="B22" s="17"/>
      <c r="C22" s="17"/>
      <c r="D22" s="17">
        <v>250000</v>
      </c>
      <c r="E22" s="32"/>
      <c r="F22" s="17"/>
      <c r="G22" s="17"/>
      <c r="H22" s="17"/>
      <c r="I22" s="17"/>
      <c r="J22" s="17"/>
      <c r="K22" s="33"/>
      <c r="L22" s="33"/>
      <c r="M22" s="17"/>
      <c r="N22" s="17"/>
      <c r="O22" s="17"/>
      <c r="P22" s="33"/>
      <c r="Q22" s="18" t="str">
        <f>IF($D$7&gt;1,"yes","no")</f>
        <v>no</v>
      </c>
      <c r="R22" s="18"/>
      <c r="S22" s="17"/>
      <c r="T22" s="17"/>
      <c r="U22" s="17"/>
      <c r="V22" s="33"/>
      <c r="W22" s="18" t="str">
        <f>IF($D$7&gt;2,"yes","no")</f>
        <v>no</v>
      </c>
      <c r="X22" s="18"/>
      <c r="Y22" s="17"/>
      <c r="Z22" s="17"/>
      <c r="AA22" s="17"/>
      <c r="AB22" s="33"/>
      <c r="AC22" s="18" t="str">
        <f>IF($D$7&gt;3,"yes","no")</f>
        <v>no</v>
      </c>
      <c r="AD22" s="18"/>
      <c r="AE22" s="17"/>
      <c r="AF22" s="17"/>
      <c r="AG22" s="17"/>
      <c r="AH22" s="33"/>
      <c r="AI22" s="18" t="str">
        <f>IF($D$7&gt;4,"yes","no")</f>
        <v>no</v>
      </c>
      <c r="AJ22" s="18"/>
      <c r="AK22" s="17"/>
      <c r="AL22" s="17"/>
      <c r="AM22" s="17"/>
      <c r="AN22" s="33"/>
      <c r="AO22" s="18" t="str">
        <f>IF($D$7&gt;3,"yes","no")</f>
        <v>no</v>
      </c>
      <c r="AP22" s="34"/>
      <c r="AQ22" s="33"/>
      <c r="AR22" s="17"/>
      <c r="AS22" s="17"/>
      <c r="AT22" s="17"/>
      <c r="AU22" s="17"/>
      <c r="AV22" s="17"/>
      <c r="AW22" s="17"/>
      <c r="AX22" s="17"/>
      <c r="AY22" s="17"/>
      <c r="AZ22" s="17"/>
      <c r="BA22" s="17"/>
    </row>
    <row r="23" spans="1:54" ht="20.25" customHeight="1" thickBot="1" x14ac:dyDescent="0.5">
      <c r="A23" s="818" t="s">
        <v>18</v>
      </c>
      <c r="B23" s="35" t="s">
        <v>19</v>
      </c>
      <c r="C23" s="36"/>
      <c r="D23" s="36"/>
      <c r="E23" s="37"/>
      <c r="F23" s="821" t="s">
        <v>20</v>
      </c>
      <c r="G23" s="822"/>
      <c r="H23" s="38">
        <f>D5</f>
        <v>0</v>
      </c>
      <c r="I23" s="38">
        <f>H23+364</f>
        <v>364</v>
      </c>
      <c r="J23" s="3"/>
      <c r="K23" s="4"/>
      <c r="L23" s="821" t="str">
        <f>IF($D$7&gt;1,"YEAR 2", "")</f>
        <v/>
      </c>
      <c r="M23" s="822"/>
      <c r="N23" s="38" t="str">
        <f>IF(Q$22="yes",(EDATE(H23,12)),"")</f>
        <v/>
      </c>
      <c r="O23" s="38" t="str">
        <f>IF(Q$22="yes",(EDATE(I23,12)),"")</f>
        <v/>
      </c>
      <c r="P23" s="2"/>
      <c r="Q23" s="5"/>
      <c r="R23" s="821" t="str">
        <f>IF($D$7&gt;2,"YEAR 3", "")</f>
        <v/>
      </c>
      <c r="S23" s="822"/>
      <c r="T23" s="38" t="str">
        <f>IF(W$22="yes",(EDATE(N23,12)),"")</f>
        <v/>
      </c>
      <c r="U23" s="38" t="str">
        <f>IF(W$22="yes",(EDATE(O23,12)),"")</f>
        <v/>
      </c>
      <c r="V23" s="2"/>
      <c r="W23" s="5"/>
      <c r="X23" s="763" t="str">
        <f>IF($D$7&gt;3,"YEAR 4", "")</f>
        <v/>
      </c>
      <c r="Y23" s="764"/>
      <c r="Z23" s="38" t="str">
        <f>IF(AC$22="yes",(EDATE(T23,12)),"")</f>
        <v/>
      </c>
      <c r="AA23" s="38" t="str">
        <f>IF(AC$22="yes",(EDATE(U23,12)),"")</f>
        <v/>
      </c>
      <c r="AB23" s="2"/>
      <c r="AC23" s="5"/>
      <c r="AD23" s="763" t="str">
        <f>IF($D$7&gt;4,"YEAR 5", "")</f>
        <v/>
      </c>
      <c r="AE23" s="764"/>
      <c r="AF23" s="38" t="str">
        <f>IF(AI$22="yes",(EDATE(Z23,12)),"")</f>
        <v/>
      </c>
      <c r="AG23" s="38" t="str">
        <f>IF(AI$22="yes",(EDATE(AA23,12)),"")</f>
        <v/>
      </c>
      <c r="AH23" s="2"/>
      <c r="AI23" s="5"/>
      <c r="AJ23" s="763" t="str">
        <f>IF($D$7&gt;3,"YEAR 6", "")</f>
        <v/>
      </c>
      <c r="AK23" s="764"/>
      <c r="AL23" s="38" t="str">
        <f>IF(AO$22="yes",(EDATE(AF23,12)),"")</f>
        <v/>
      </c>
      <c r="AM23" s="38" t="str">
        <f>IF(AO$22="yes",(EDATE(AG23,12)),"")</f>
        <v/>
      </c>
      <c r="AN23" s="2"/>
      <c r="AO23" s="5"/>
      <c r="AP23" s="39"/>
      <c r="AQ23" s="6" t="s">
        <v>21</v>
      </c>
      <c r="AR23" s="77"/>
      <c r="AS23" s="77"/>
      <c r="AT23" s="77"/>
      <c r="AU23" s="77"/>
      <c r="AV23" s="77"/>
      <c r="AW23" s="77"/>
      <c r="AX23" s="31"/>
      <c r="AY23" s="77"/>
      <c r="AZ23" s="17"/>
      <c r="BA23" s="17"/>
      <c r="BB23" s="17"/>
    </row>
    <row r="24" spans="1:54" ht="40.4" customHeight="1" x14ac:dyDescent="0.3">
      <c r="A24" s="819"/>
      <c r="B24" s="40" t="s">
        <v>22</v>
      </c>
      <c r="C24" s="41" t="s">
        <v>23</v>
      </c>
      <c r="D24" s="42" t="s">
        <v>24</v>
      </c>
      <c r="E24" s="43" t="s">
        <v>25</v>
      </c>
      <c r="F24" s="44" t="s">
        <v>26</v>
      </c>
      <c r="G24" s="45" t="s">
        <v>27</v>
      </c>
      <c r="H24" s="45" t="s">
        <v>28</v>
      </c>
      <c r="I24" s="7" t="s">
        <v>29</v>
      </c>
      <c r="J24" s="7" t="s">
        <v>30</v>
      </c>
      <c r="K24" s="46" t="s">
        <v>31</v>
      </c>
      <c r="L24" s="44" t="s">
        <v>26</v>
      </c>
      <c r="M24" s="45" t="s">
        <v>27</v>
      </c>
      <c r="N24" s="45" t="s">
        <v>28</v>
      </c>
      <c r="O24" s="7" t="s">
        <v>29</v>
      </c>
      <c r="P24" s="7" t="s">
        <v>30</v>
      </c>
      <c r="Q24" s="46" t="s">
        <v>31</v>
      </c>
      <c r="R24" s="44" t="s">
        <v>26</v>
      </c>
      <c r="S24" s="45" t="s">
        <v>27</v>
      </c>
      <c r="T24" s="45" t="s">
        <v>28</v>
      </c>
      <c r="U24" s="7" t="s">
        <v>29</v>
      </c>
      <c r="V24" s="7" t="s">
        <v>30</v>
      </c>
      <c r="W24" s="46" t="s">
        <v>31</v>
      </c>
      <c r="X24" s="44" t="s">
        <v>26</v>
      </c>
      <c r="Y24" s="45" t="s">
        <v>27</v>
      </c>
      <c r="Z24" s="45" t="s">
        <v>28</v>
      </c>
      <c r="AA24" s="7" t="s">
        <v>29</v>
      </c>
      <c r="AB24" s="7" t="s">
        <v>30</v>
      </c>
      <c r="AC24" s="46" t="s">
        <v>31</v>
      </c>
      <c r="AD24" s="44" t="s">
        <v>26</v>
      </c>
      <c r="AE24" s="45" t="s">
        <v>27</v>
      </c>
      <c r="AF24" s="45" t="s">
        <v>28</v>
      </c>
      <c r="AG24" s="7" t="s">
        <v>29</v>
      </c>
      <c r="AH24" s="7" t="s">
        <v>30</v>
      </c>
      <c r="AI24" s="46" t="s">
        <v>31</v>
      </c>
      <c r="AJ24" s="44" t="s">
        <v>26</v>
      </c>
      <c r="AK24" s="45" t="s">
        <v>27</v>
      </c>
      <c r="AL24" s="45" t="s">
        <v>28</v>
      </c>
      <c r="AM24" s="7" t="s">
        <v>29</v>
      </c>
      <c r="AN24" s="7" t="s">
        <v>30</v>
      </c>
      <c r="AO24" s="46" t="s">
        <v>31</v>
      </c>
      <c r="AP24" s="47" t="s">
        <v>32</v>
      </c>
      <c r="AQ24" s="8"/>
      <c r="AR24" s="77"/>
      <c r="AS24" s="31"/>
      <c r="AT24" s="48"/>
      <c r="AU24" s="77"/>
      <c r="AV24" s="77"/>
      <c r="AW24" s="77"/>
      <c r="AX24" s="77"/>
      <c r="AY24" s="77"/>
      <c r="AZ24" s="17"/>
      <c r="BA24" s="17"/>
      <c r="BB24" s="17"/>
    </row>
    <row r="25" spans="1:54" ht="14.5" x14ac:dyDescent="0.35">
      <c r="A25" s="819"/>
      <c r="B25" s="219"/>
      <c r="C25" s="304"/>
      <c r="D25" s="255"/>
      <c r="E25" s="221"/>
      <c r="F25" s="231"/>
      <c r="G25" s="49"/>
      <c r="H25" s="346">
        <f>G25*12</f>
        <v>0</v>
      </c>
      <c r="I25" s="347">
        <f>ROUND(F25*G25,0)</f>
        <v>0</v>
      </c>
      <c r="J25" s="347">
        <f t="shared" ref="J25:J41" si="0">ROUND(I25*J$114,0)</f>
        <v>0</v>
      </c>
      <c r="K25" s="229">
        <f>ROUND(J25+I25,0)</f>
        <v>0</v>
      </c>
      <c r="L25" s="235">
        <f t="shared" ref="L25:L44" si="1">ROUND(IF($E25="y",$F25*(1+I$5),$F25),0)</f>
        <v>0</v>
      </c>
      <c r="M25" s="232">
        <v>0</v>
      </c>
      <c r="N25" s="346">
        <f>M25*12</f>
        <v>0</v>
      </c>
      <c r="O25" s="347">
        <f>ROUND(L25*M25,0)</f>
        <v>0</v>
      </c>
      <c r="P25" s="347">
        <f t="shared" ref="P25:P41" si="2">ROUND(O25*P$114,0)</f>
        <v>0</v>
      </c>
      <c r="Q25" s="229">
        <f>ROUND(P25+O25,0)</f>
        <v>0</v>
      </c>
      <c r="R25" s="235">
        <f t="shared" ref="R25:R44" si="3">ROUND(IF($E25="y",$L25*(1+$I$5),$L25),0)</f>
        <v>0</v>
      </c>
      <c r="S25" s="232">
        <v>0</v>
      </c>
      <c r="T25" s="202">
        <f>S25*12</f>
        <v>0</v>
      </c>
      <c r="U25" s="203">
        <f>ROUND(R25*S25,0)</f>
        <v>0</v>
      </c>
      <c r="V25" s="233">
        <f t="shared" ref="V25:V41" si="4">ROUND(U25*V$114,0)</f>
        <v>0</v>
      </c>
      <c r="W25" s="204">
        <f>ROUND(V25+U25,0)</f>
        <v>0</v>
      </c>
      <c r="X25" s="235">
        <f t="shared" ref="X25:X44" si="5">ROUND(IF($E25="y",$R25*(1+$I$5),$R25),0)</f>
        <v>0</v>
      </c>
      <c r="Y25" s="232">
        <v>0</v>
      </c>
      <c r="Z25" s="202">
        <f>Y25*12</f>
        <v>0</v>
      </c>
      <c r="AA25" s="203">
        <f>ROUND(X25*Y25,0)</f>
        <v>0</v>
      </c>
      <c r="AB25" s="233">
        <f t="shared" ref="AB25:AB41" si="6">ROUND(AA25*AB$114,0)</f>
        <v>0</v>
      </c>
      <c r="AC25" s="204">
        <f>ROUND(AB25+AA25,0)</f>
        <v>0</v>
      </c>
      <c r="AD25" s="235">
        <f t="shared" ref="AD25:AD44" si="7">ROUND(IF($E25="y",$X25*(1+$I$5),$X25),0)</f>
        <v>0</v>
      </c>
      <c r="AE25" s="232">
        <v>0</v>
      </c>
      <c r="AF25" s="205">
        <f>AE25*12</f>
        <v>0</v>
      </c>
      <c r="AG25" s="230">
        <f>ROUND(AD25*AE25,0)</f>
        <v>0</v>
      </c>
      <c r="AH25" s="234">
        <f t="shared" ref="AH25:AH41" si="8">ROUND(AG25*AH$114,0)</f>
        <v>0</v>
      </c>
      <c r="AI25" s="208">
        <f t="shared" ref="AI25:AI44" si="9">ROUND(AH25+AG25,0)</f>
        <v>0</v>
      </c>
      <c r="AJ25" s="235"/>
      <c r="AK25" s="232"/>
      <c r="AL25" s="202">
        <f>AK25*12</f>
        <v>0</v>
      </c>
      <c r="AM25" s="203">
        <f>ROUND(AJ25*AK25,0)</f>
        <v>0</v>
      </c>
      <c r="AN25" s="233">
        <f t="shared" ref="AN25:AN41" si="10">ROUND(AM25*AN$114,0)</f>
        <v>0</v>
      </c>
      <c r="AO25" s="204">
        <f>ROUND(AN25+AM25,0)</f>
        <v>0</v>
      </c>
      <c r="AP25" s="206">
        <f>AI25+AC25+W25+Q25+K25+AO25</f>
        <v>0</v>
      </c>
      <c r="AQ25" s="355"/>
      <c r="AR25" s="77"/>
      <c r="AS25" s="77"/>
      <c r="AT25" s="77"/>
      <c r="AU25" s="77"/>
      <c r="AV25" s="77"/>
      <c r="AW25" s="77"/>
      <c r="AX25" s="77"/>
      <c r="AY25" s="77"/>
      <c r="AZ25" s="17"/>
      <c r="BA25" s="17"/>
      <c r="BB25" s="17"/>
    </row>
    <row r="26" spans="1:54" ht="14.5" x14ac:dyDescent="0.35">
      <c r="A26" s="819"/>
      <c r="B26" s="219"/>
      <c r="C26" s="304"/>
      <c r="D26" s="255"/>
      <c r="E26" s="221"/>
      <c r="F26" s="231"/>
      <c r="G26" s="232"/>
      <c r="H26" s="346">
        <f t="shared" ref="H26:H37" si="11">G26*12</f>
        <v>0</v>
      </c>
      <c r="I26" s="347">
        <f>ROUND(F26*G26,0)</f>
        <v>0</v>
      </c>
      <c r="J26" s="347">
        <f t="shared" si="0"/>
        <v>0</v>
      </c>
      <c r="K26" s="229">
        <f t="shared" ref="K26:K44" si="12">ROUND(J26+I26,0)</f>
        <v>0</v>
      </c>
      <c r="L26" s="235">
        <f t="shared" si="1"/>
        <v>0</v>
      </c>
      <c r="M26" s="49">
        <v>0</v>
      </c>
      <c r="N26" s="346">
        <f t="shared" ref="N26:N37" si="13">M26*12</f>
        <v>0</v>
      </c>
      <c r="O26" s="347">
        <f t="shared" ref="O26:O44" si="14">ROUND(L26*M26,0)</f>
        <v>0</v>
      </c>
      <c r="P26" s="347">
        <f t="shared" si="2"/>
        <v>0</v>
      </c>
      <c r="Q26" s="229">
        <f t="shared" ref="Q26:Q44" si="15">ROUND(P26+O26,0)</f>
        <v>0</v>
      </c>
      <c r="R26" s="235">
        <f t="shared" si="3"/>
        <v>0</v>
      </c>
      <c r="S26" s="232">
        <v>0</v>
      </c>
      <c r="T26" s="202">
        <f t="shared" ref="T26:T37" si="16">S26*12</f>
        <v>0</v>
      </c>
      <c r="U26" s="203">
        <f t="shared" ref="U26:U44" si="17">ROUND(R26*S26,0)</f>
        <v>0</v>
      </c>
      <c r="V26" s="233">
        <f t="shared" si="4"/>
        <v>0</v>
      </c>
      <c r="W26" s="204">
        <f t="shared" ref="W26:W44" si="18">ROUND(V26+U26,0)</f>
        <v>0</v>
      </c>
      <c r="X26" s="235">
        <f t="shared" si="5"/>
        <v>0</v>
      </c>
      <c r="Y26" s="232">
        <f t="shared" ref="Y26:Y43" si="19">IF($Q$22="yes",S26,0)</f>
        <v>0</v>
      </c>
      <c r="Z26" s="202">
        <f t="shared" ref="Z26:Z37" si="20">Y26*12</f>
        <v>0</v>
      </c>
      <c r="AA26" s="203">
        <f t="shared" ref="AA26:AA44" si="21">ROUND(X26*Y26,0)</f>
        <v>0</v>
      </c>
      <c r="AB26" s="233">
        <f t="shared" si="6"/>
        <v>0</v>
      </c>
      <c r="AC26" s="204">
        <f t="shared" ref="AC26:AC44" si="22">ROUND(AB26+AA26,0)</f>
        <v>0</v>
      </c>
      <c r="AD26" s="235">
        <f t="shared" si="7"/>
        <v>0</v>
      </c>
      <c r="AE26" s="232">
        <f t="shared" ref="AE26:AE43" si="23">IF($Q$22="yes",Y26,0)</f>
        <v>0</v>
      </c>
      <c r="AF26" s="205">
        <f t="shared" ref="AF26:AF37" si="24">AE26*12</f>
        <v>0</v>
      </c>
      <c r="AG26" s="230">
        <f t="shared" ref="AG26:AG44" si="25">ROUND(AD26*AE26,0)</f>
        <v>0</v>
      </c>
      <c r="AH26" s="234">
        <f t="shared" si="8"/>
        <v>0</v>
      </c>
      <c r="AI26" s="208">
        <f t="shared" si="9"/>
        <v>0</v>
      </c>
      <c r="AJ26" s="235"/>
      <c r="AK26" s="232"/>
      <c r="AL26" s="202">
        <f t="shared" ref="AL26:AL37" si="26">AK26*12</f>
        <v>0</v>
      </c>
      <c r="AM26" s="203">
        <f t="shared" ref="AM26:AM44" si="27">ROUND(AJ26*AK26,0)</f>
        <v>0</v>
      </c>
      <c r="AN26" s="233">
        <f t="shared" si="10"/>
        <v>0</v>
      </c>
      <c r="AO26" s="204">
        <f t="shared" ref="AO26:AO44" si="28">ROUND(AN26+AM26,0)</f>
        <v>0</v>
      </c>
      <c r="AP26" s="206">
        <f t="shared" ref="AP26:AP43" si="29">AI26+AC26+W26+Q26+K26+AO26</f>
        <v>0</v>
      </c>
      <c r="AQ26" s="355"/>
      <c r="AR26" s="77"/>
      <c r="AS26" s="77"/>
      <c r="AT26" s="77"/>
      <c r="AU26" s="77"/>
      <c r="AV26" s="77"/>
      <c r="AW26" s="77"/>
      <c r="AX26" s="77"/>
      <c r="AY26" s="77"/>
      <c r="AZ26" s="17"/>
      <c r="BA26" s="17"/>
      <c r="BB26" s="17"/>
    </row>
    <row r="27" spans="1:54" ht="14.5" x14ac:dyDescent="0.35">
      <c r="A27" s="819"/>
      <c r="B27" s="222"/>
      <c r="C27" s="305"/>
      <c r="D27" s="220"/>
      <c r="E27" s="221"/>
      <c r="F27" s="231"/>
      <c r="G27" s="232"/>
      <c r="H27" s="346">
        <f t="shared" si="11"/>
        <v>0</v>
      </c>
      <c r="I27" s="347">
        <f t="shared" ref="I27:I44" si="30">ROUND(F27*G27,0)</f>
        <v>0</v>
      </c>
      <c r="J27" s="347">
        <f t="shared" si="0"/>
        <v>0</v>
      </c>
      <c r="K27" s="229">
        <f t="shared" si="12"/>
        <v>0</v>
      </c>
      <c r="L27" s="235"/>
      <c r="M27" s="232">
        <v>0</v>
      </c>
      <c r="N27" s="346">
        <f t="shared" si="13"/>
        <v>0</v>
      </c>
      <c r="O27" s="347">
        <f t="shared" si="14"/>
        <v>0</v>
      </c>
      <c r="P27" s="347">
        <f t="shared" si="2"/>
        <v>0</v>
      </c>
      <c r="Q27" s="229">
        <f t="shared" si="15"/>
        <v>0</v>
      </c>
      <c r="R27" s="235">
        <f t="shared" si="3"/>
        <v>0</v>
      </c>
      <c r="S27" s="232">
        <v>0</v>
      </c>
      <c r="T27" s="202">
        <f t="shared" si="16"/>
        <v>0</v>
      </c>
      <c r="U27" s="203">
        <f t="shared" si="17"/>
        <v>0</v>
      </c>
      <c r="V27" s="233">
        <f t="shared" si="4"/>
        <v>0</v>
      </c>
      <c r="W27" s="204">
        <f t="shared" si="18"/>
        <v>0</v>
      </c>
      <c r="X27" s="235">
        <f t="shared" si="5"/>
        <v>0</v>
      </c>
      <c r="Y27" s="232">
        <v>0</v>
      </c>
      <c r="Z27" s="202">
        <f t="shared" si="20"/>
        <v>0</v>
      </c>
      <c r="AA27" s="203">
        <f t="shared" si="21"/>
        <v>0</v>
      </c>
      <c r="AB27" s="233">
        <f t="shared" si="6"/>
        <v>0</v>
      </c>
      <c r="AC27" s="204">
        <f t="shared" si="22"/>
        <v>0</v>
      </c>
      <c r="AD27" s="235">
        <f t="shared" si="7"/>
        <v>0</v>
      </c>
      <c r="AE27" s="232">
        <f t="shared" si="23"/>
        <v>0</v>
      </c>
      <c r="AF27" s="205">
        <f t="shared" si="24"/>
        <v>0</v>
      </c>
      <c r="AG27" s="230">
        <f t="shared" si="25"/>
        <v>0</v>
      </c>
      <c r="AH27" s="234">
        <f t="shared" si="8"/>
        <v>0</v>
      </c>
      <c r="AI27" s="208">
        <f t="shared" si="9"/>
        <v>0</v>
      </c>
      <c r="AJ27" s="235"/>
      <c r="AK27" s="232"/>
      <c r="AL27" s="202">
        <f t="shared" si="26"/>
        <v>0</v>
      </c>
      <c r="AM27" s="203">
        <f t="shared" si="27"/>
        <v>0</v>
      </c>
      <c r="AN27" s="233">
        <f t="shared" si="10"/>
        <v>0</v>
      </c>
      <c r="AO27" s="204">
        <f t="shared" si="28"/>
        <v>0</v>
      </c>
      <c r="AP27" s="206">
        <f t="shared" si="29"/>
        <v>0</v>
      </c>
      <c r="AQ27" s="355"/>
      <c r="AR27" s="77"/>
      <c r="AS27" s="77"/>
      <c r="AT27" s="77"/>
      <c r="AU27" s="77"/>
      <c r="AV27" s="77"/>
      <c r="AW27" s="77"/>
      <c r="AX27" s="77"/>
      <c r="AY27" s="77"/>
      <c r="AZ27" s="17"/>
      <c r="BA27" s="17"/>
      <c r="BB27" s="17"/>
    </row>
    <row r="28" spans="1:54" ht="14.5" x14ac:dyDescent="0.35">
      <c r="A28" s="819"/>
      <c r="B28" s="222"/>
      <c r="C28" s="305"/>
      <c r="D28" s="220"/>
      <c r="E28" s="221"/>
      <c r="F28" s="231"/>
      <c r="G28" s="232"/>
      <c r="H28" s="346">
        <f t="shared" si="11"/>
        <v>0</v>
      </c>
      <c r="I28" s="347">
        <f t="shared" si="30"/>
        <v>0</v>
      </c>
      <c r="J28" s="347">
        <f t="shared" si="0"/>
        <v>0</v>
      </c>
      <c r="K28" s="229">
        <f t="shared" si="12"/>
        <v>0</v>
      </c>
      <c r="L28" s="235">
        <f t="shared" si="1"/>
        <v>0</v>
      </c>
      <c r="M28" s="232">
        <f t="shared" ref="M28:M44" si="31">IF($Q$22="yes",G28,0)</f>
        <v>0</v>
      </c>
      <c r="N28" s="346">
        <f t="shared" si="13"/>
        <v>0</v>
      </c>
      <c r="O28" s="347">
        <f t="shared" si="14"/>
        <v>0</v>
      </c>
      <c r="P28" s="347">
        <f t="shared" si="2"/>
        <v>0</v>
      </c>
      <c r="Q28" s="229">
        <f t="shared" si="15"/>
        <v>0</v>
      </c>
      <c r="R28" s="235">
        <f t="shared" si="3"/>
        <v>0</v>
      </c>
      <c r="S28" s="232">
        <f t="shared" ref="S28:S43" si="32">IF($Q$22="yes",M28,0)</f>
        <v>0</v>
      </c>
      <c r="T28" s="202">
        <f t="shared" si="16"/>
        <v>0</v>
      </c>
      <c r="U28" s="203">
        <f t="shared" si="17"/>
        <v>0</v>
      </c>
      <c r="V28" s="233">
        <f t="shared" si="4"/>
        <v>0</v>
      </c>
      <c r="W28" s="204">
        <f t="shared" si="18"/>
        <v>0</v>
      </c>
      <c r="X28" s="235">
        <f t="shared" si="5"/>
        <v>0</v>
      </c>
      <c r="Y28" s="232">
        <f t="shared" si="19"/>
        <v>0</v>
      </c>
      <c r="Z28" s="202">
        <f t="shared" si="20"/>
        <v>0</v>
      </c>
      <c r="AA28" s="203">
        <f t="shared" si="21"/>
        <v>0</v>
      </c>
      <c r="AB28" s="233">
        <f t="shared" si="6"/>
        <v>0</v>
      </c>
      <c r="AC28" s="204">
        <f t="shared" si="22"/>
        <v>0</v>
      </c>
      <c r="AD28" s="235">
        <f t="shared" si="7"/>
        <v>0</v>
      </c>
      <c r="AE28" s="232">
        <f t="shared" si="23"/>
        <v>0</v>
      </c>
      <c r="AF28" s="205">
        <f t="shared" si="24"/>
        <v>0</v>
      </c>
      <c r="AG28" s="230">
        <f t="shared" si="25"/>
        <v>0</v>
      </c>
      <c r="AH28" s="234">
        <f t="shared" si="8"/>
        <v>0</v>
      </c>
      <c r="AI28" s="208">
        <f t="shared" si="9"/>
        <v>0</v>
      </c>
      <c r="AJ28" s="235"/>
      <c r="AK28" s="232"/>
      <c r="AL28" s="202">
        <f t="shared" si="26"/>
        <v>0</v>
      </c>
      <c r="AM28" s="203">
        <f t="shared" si="27"/>
        <v>0</v>
      </c>
      <c r="AN28" s="233">
        <f t="shared" si="10"/>
        <v>0</v>
      </c>
      <c r="AO28" s="204">
        <f t="shared" si="28"/>
        <v>0</v>
      </c>
      <c r="AP28" s="206">
        <f t="shared" si="29"/>
        <v>0</v>
      </c>
      <c r="AQ28" s="355"/>
      <c r="AR28" s="77"/>
      <c r="AS28" s="77"/>
      <c r="AT28" s="77"/>
      <c r="AU28" s="77"/>
      <c r="AV28" s="77"/>
      <c r="AW28" s="77"/>
      <c r="AX28" s="77"/>
      <c r="AY28" s="77"/>
      <c r="AZ28" s="17"/>
      <c r="BA28" s="17"/>
      <c r="BB28" s="17"/>
    </row>
    <row r="29" spans="1:54" ht="14.5" x14ac:dyDescent="0.35">
      <c r="A29" s="819"/>
      <c r="B29" s="222"/>
      <c r="C29" s="305"/>
      <c r="D29" s="220"/>
      <c r="E29" s="221"/>
      <c r="F29" s="231"/>
      <c r="G29" s="232"/>
      <c r="H29" s="346">
        <f t="shared" si="11"/>
        <v>0</v>
      </c>
      <c r="I29" s="347">
        <f t="shared" si="30"/>
        <v>0</v>
      </c>
      <c r="J29" s="347">
        <f t="shared" si="0"/>
        <v>0</v>
      </c>
      <c r="K29" s="229">
        <f t="shared" si="12"/>
        <v>0</v>
      </c>
      <c r="L29" s="235">
        <f t="shared" si="1"/>
        <v>0</v>
      </c>
      <c r="M29" s="232">
        <f t="shared" si="31"/>
        <v>0</v>
      </c>
      <c r="N29" s="346">
        <f t="shared" si="13"/>
        <v>0</v>
      </c>
      <c r="O29" s="347">
        <f t="shared" si="14"/>
        <v>0</v>
      </c>
      <c r="P29" s="347">
        <f t="shared" si="2"/>
        <v>0</v>
      </c>
      <c r="Q29" s="229">
        <f t="shared" si="15"/>
        <v>0</v>
      </c>
      <c r="R29" s="235">
        <f t="shared" si="3"/>
        <v>0</v>
      </c>
      <c r="S29" s="232">
        <f t="shared" si="32"/>
        <v>0</v>
      </c>
      <c r="T29" s="202">
        <f t="shared" si="16"/>
        <v>0</v>
      </c>
      <c r="U29" s="203">
        <f t="shared" si="17"/>
        <v>0</v>
      </c>
      <c r="V29" s="233">
        <f t="shared" si="4"/>
        <v>0</v>
      </c>
      <c r="W29" s="204">
        <f t="shared" si="18"/>
        <v>0</v>
      </c>
      <c r="X29" s="235">
        <f t="shared" si="5"/>
        <v>0</v>
      </c>
      <c r="Y29" s="232">
        <f t="shared" si="19"/>
        <v>0</v>
      </c>
      <c r="Z29" s="202">
        <f t="shared" si="20"/>
        <v>0</v>
      </c>
      <c r="AA29" s="203">
        <f t="shared" si="21"/>
        <v>0</v>
      </c>
      <c r="AB29" s="233">
        <f t="shared" si="6"/>
        <v>0</v>
      </c>
      <c r="AC29" s="204">
        <f t="shared" si="22"/>
        <v>0</v>
      </c>
      <c r="AD29" s="235">
        <f t="shared" si="7"/>
        <v>0</v>
      </c>
      <c r="AE29" s="232">
        <f t="shared" si="23"/>
        <v>0</v>
      </c>
      <c r="AF29" s="202">
        <f t="shared" si="24"/>
        <v>0</v>
      </c>
      <c r="AG29" s="50">
        <f t="shared" si="25"/>
        <v>0</v>
      </c>
      <c r="AH29" s="234">
        <f t="shared" si="8"/>
        <v>0</v>
      </c>
      <c r="AI29" s="208">
        <f t="shared" si="9"/>
        <v>0</v>
      </c>
      <c r="AJ29" s="235"/>
      <c r="AK29" s="232"/>
      <c r="AL29" s="202">
        <f t="shared" si="26"/>
        <v>0</v>
      </c>
      <c r="AM29" s="203">
        <f t="shared" si="27"/>
        <v>0</v>
      </c>
      <c r="AN29" s="233">
        <f t="shared" si="10"/>
        <v>0</v>
      </c>
      <c r="AO29" s="204">
        <f t="shared" si="28"/>
        <v>0</v>
      </c>
      <c r="AP29" s="206">
        <f t="shared" si="29"/>
        <v>0</v>
      </c>
      <c r="AQ29" s="355"/>
      <c r="AR29" s="77"/>
      <c r="AS29" s="77"/>
      <c r="AT29" s="77"/>
      <c r="AU29" s="77"/>
      <c r="AV29" s="77"/>
      <c r="AW29" s="77"/>
      <c r="AX29" s="77"/>
      <c r="AY29" s="77"/>
      <c r="AZ29" s="17"/>
      <c r="BA29" s="17"/>
      <c r="BB29" s="17"/>
    </row>
    <row r="30" spans="1:54" ht="14.5" x14ac:dyDescent="0.35">
      <c r="A30" s="819"/>
      <c r="B30" s="222"/>
      <c r="C30" s="305"/>
      <c r="D30" s="220"/>
      <c r="E30" s="221"/>
      <c r="F30" s="231"/>
      <c r="G30" s="232"/>
      <c r="H30" s="346">
        <f t="shared" si="11"/>
        <v>0</v>
      </c>
      <c r="I30" s="347">
        <f t="shared" si="30"/>
        <v>0</v>
      </c>
      <c r="J30" s="347">
        <f t="shared" si="0"/>
        <v>0</v>
      </c>
      <c r="K30" s="229">
        <f t="shared" si="12"/>
        <v>0</v>
      </c>
      <c r="L30" s="235">
        <f t="shared" si="1"/>
        <v>0</v>
      </c>
      <c r="M30" s="232">
        <f t="shared" si="31"/>
        <v>0</v>
      </c>
      <c r="N30" s="346">
        <f t="shared" si="13"/>
        <v>0</v>
      </c>
      <c r="O30" s="347">
        <f t="shared" si="14"/>
        <v>0</v>
      </c>
      <c r="P30" s="347">
        <f t="shared" si="2"/>
        <v>0</v>
      </c>
      <c r="Q30" s="229">
        <f t="shared" si="15"/>
        <v>0</v>
      </c>
      <c r="R30" s="235">
        <f t="shared" si="3"/>
        <v>0</v>
      </c>
      <c r="S30" s="232">
        <f t="shared" si="32"/>
        <v>0</v>
      </c>
      <c r="T30" s="202">
        <f t="shared" si="16"/>
        <v>0</v>
      </c>
      <c r="U30" s="203">
        <f t="shared" si="17"/>
        <v>0</v>
      </c>
      <c r="V30" s="233">
        <f t="shared" si="4"/>
        <v>0</v>
      </c>
      <c r="W30" s="204">
        <f t="shared" si="18"/>
        <v>0</v>
      </c>
      <c r="X30" s="235">
        <f t="shared" si="5"/>
        <v>0</v>
      </c>
      <c r="Y30" s="232">
        <f t="shared" si="19"/>
        <v>0</v>
      </c>
      <c r="Z30" s="202">
        <f t="shared" si="20"/>
        <v>0</v>
      </c>
      <c r="AA30" s="203">
        <f t="shared" si="21"/>
        <v>0</v>
      </c>
      <c r="AB30" s="233">
        <f t="shared" si="6"/>
        <v>0</v>
      </c>
      <c r="AC30" s="204">
        <f t="shared" si="22"/>
        <v>0</v>
      </c>
      <c r="AD30" s="235">
        <f t="shared" si="7"/>
        <v>0</v>
      </c>
      <c r="AE30" s="232">
        <f t="shared" si="23"/>
        <v>0</v>
      </c>
      <c r="AF30" s="202">
        <f t="shared" si="24"/>
        <v>0</v>
      </c>
      <c r="AG30" s="50">
        <f t="shared" si="25"/>
        <v>0</v>
      </c>
      <c r="AH30" s="234">
        <f t="shared" si="8"/>
        <v>0</v>
      </c>
      <c r="AI30" s="208">
        <f t="shared" si="9"/>
        <v>0</v>
      </c>
      <c r="AJ30" s="235"/>
      <c r="AK30" s="232"/>
      <c r="AL30" s="202">
        <f t="shared" si="26"/>
        <v>0</v>
      </c>
      <c r="AM30" s="203">
        <f t="shared" si="27"/>
        <v>0</v>
      </c>
      <c r="AN30" s="233">
        <f t="shared" si="10"/>
        <v>0</v>
      </c>
      <c r="AO30" s="204">
        <f t="shared" si="28"/>
        <v>0</v>
      </c>
      <c r="AP30" s="206">
        <f t="shared" si="29"/>
        <v>0</v>
      </c>
      <c r="AQ30" s="355"/>
      <c r="AR30" s="77"/>
      <c r="AS30" s="77"/>
      <c r="AT30" s="77"/>
      <c r="AU30" s="77"/>
      <c r="AV30" s="77"/>
      <c r="AW30" s="77"/>
      <c r="AX30" s="77"/>
      <c r="AY30" s="77"/>
      <c r="AZ30" s="17"/>
      <c r="BA30" s="17"/>
      <c r="BB30" s="17"/>
    </row>
    <row r="31" spans="1:54" ht="14.5" x14ac:dyDescent="0.35">
      <c r="A31" s="819"/>
      <c r="B31" s="222"/>
      <c r="C31" s="305"/>
      <c r="D31" s="220"/>
      <c r="E31" s="221"/>
      <c r="F31" s="231"/>
      <c r="G31" s="232"/>
      <c r="H31" s="346">
        <f t="shared" si="11"/>
        <v>0</v>
      </c>
      <c r="I31" s="347">
        <f t="shared" si="30"/>
        <v>0</v>
      </c>
      <c r="J31" s="347">
        <f t="shared" si="0"/>
        <v>0</v>
      </c>
      <c r="K31" s="229">
        <f t="shared" si="12"/>
        <v>0</v>
      </c>
      <c r="L31" s="235">
        <f t="shared" si="1"/>
        <v>0</v>
      </c>
      <c r="M31" s="232">
        <f t="shared" si="31"/>
        <v>0</v>
      </c>
      <c r="N31" s="346">
        <f t="shared" si="13"/>
        <v>0</v>
      </c>
      <c r="O31" s="347">
        <f t="shared" si="14"/>
        <v>0</v>
      </c>
      <c r="P31" s="347">
        <f t="shared" si="2"/>
        <v>0</v>
      </c>
      <c r="Q31" s="229">
        <f t="shared" si="15"/>
        <v>0</v>
      </c>
      <c r="R31" s="235">
        <f t="shared" si="3"/>
        <v>0</v>
      </c>
      <c r="S31" s="232">
        <f t="shared" si="32"/>
        <v>0</v>
      </c>
      <c r="T31" s="202">
        <f t="shared" si="16"/>
        <v>0</v>
      </c>
      <c r="U31" s="203">
        <f t="shared" si="17"/>
        <v>0</v>
      </c>
      <c r="V31" s="233">
        <f t="shared" si="4"/>
        <v>0</v>
      </c>
      <c r="W31" s="204">
        <f t="shared" si="18"/>
        <v>0</v>
      </c>
      <c r="X31" s="235">
        <f t="shared" si="5"/>
        <v>0</v>
      </c>
      <c r="Y31" s="232">
        <f t="shared" si="19"/>
        <v>0</v>
      </c>
      <c r="Z31" s="202">
        <f t="shared" si="20"/>
        <v>0</v>
      </c>
      <c r="AA31" s="203">
        <f t="shared" si="21"/>
        <v>0</v>
      </c>
      <c r="AB31" s="233">
        <f t="shared" si="6"/>
        <v>0</v>
      </c>
      <c r="AC31" s="204">
        <f t="shared" si="22"/>
        <v>0</v>
      </c>
      <c r="AD31" s="235">
        <f t="shared" si="7"/>
        <v>0</v>
      </c>
      <c r="AE31" s="232">
        <f t="shared" si="23"/>
        <v>0</v>
      </c>
      <c r="AF31" s="202">
        <f t="shared" si="24"/>
        <v>0</v>
      </c>
      <c r="AG31" s="50">
        <f t="shared" si="25"/>
        <v>0</v>
      </c>
      <c r="AH31" s="234">
        <f t="shared" si="8"/>
        <v>0</v>
      </c>
      <c r="AI31" s="208">
        <f t="shared" si="9"/>
        <v>0</v>
      </c>
      <c r="AJ31" s="235"/>
      <c r="AK31" s="232"/>
      <c r="AL31" s="202">
        <f t="shared" si="26"/>
        <v>0</v>
      </c>
      <c r="AM31" s="203">
        <f t="shared" si="27"/>
        <v>0</v>
      </c>
      <c r="AN31" s="233">
        <f t="shared" si="10"/>
        <v>0</v>
      </c>
      <c r="AO31" s="204">
        <f t="shared" si="28"/>
        <v>0</v>
      </c>
      <c r="AP31" s="206">
        <f t="shared" si="29"/>
        <v>0</v>
      </c>
      <c r="AQ31" s="355"/>
      <c r="AR31" s="77"/>
      <c r="AS31" s="77"/>
      <c r="AT31" s="77"/>
      <c r="AU31" s="77"/>
      <c r="AV31" s="77"/>
      <c r="AW31" s="77"/>
      <c r="AX31" s="77"/>
      <c r="AY31" s="77"/>
      <c r="AZ31" s="17"/>
      <c r="BA31" s="17"/>
      <c r="BB31" s="17"/>
    </row>
    <row r="32" spans="1:54" ht="14.5" x14ac:dyDescent="0.35">
      <c r="A32" s="819"/>
      <c r="B32" s="222"/>
      <c r="C32" s="305"/>
      <c r="D32" s="220"/>
      <c r="E32" s="221"/>
      <c r="F32" s="231"/>
      <c r="G32" s="232"/>
      <c r="H32" s="346">
        <f t="shared" si="11"/>
        <v>0</v>
      </c>
      <c r="I32" s="347">
        <f t="shared" si="30"/>
        <v>0</v>
      </c>
      <c r="J32" s="347">
        <f t="shared" si="0"/>
        <v>0</v>
      </c>
      <c r="K32" s="229">
        <f t="shared" si="12"/>
        <v>0</v>
      </c>
      <c r="L32" s="235">
        <f t="shared" si="1"/>
        <v>0</v>
      </c>
      <c r="M32" s="232">
        <f t="shared" si="31"/>
        <v>0</v>
      </c>
      <c r="N32" s="346">
        <f t="shared" si="13"/>
        <v>0</v>
      </c>
      <c r="O32" s="347">
        <f t="shared" si="14"/>
        <v>0</v>
      </c>
      <c r="P32" s="347">
        <f t="shared" si="2"/>
        <v>0</v>
      </c>
      <c r="Q32" s="229">
        <f t="shared" si="15"/>
        <v>0</v>
      </c>
      <c r="R32" s="235">
        <f t="shared" si="3"/>
        <v>0</v>
      </c>
      <c r="S32" s="232">
        <f t="shared" si="32"/>
        <v>0</v>
      </c>
      <c r="T32" s="202">
        <f t="shared" si="16"/>
        <v>0</v>
      </c>
      <c r="U32" s="203">
        <f t="shared" si="17"/>
        <v>0</v>
      </c>
      <c r="V32" s="233">
        <f t="shared" si="4"/>
        <v>0</v>
      </c>
      <c r="W32" s="204">
        <f t="shared" si="18"/>
        <v>0</v>
      </c>
      <c r="X32" s="235">
        <f t="shared" si="5"/>
        <v>0</v>
      </c>
      <c r="Y32" s="232">
        <f t="shared" si="19"/>
        <v>0</v>
      </c>
      <c r="Z32" s="202">
        <f t="shared" si="20"/>
        <v>0</v>
      </c>
      <c r="AA32" s="203">
        <f t="shared" si="21"/>
        <v>0</v>
      </c>
      <c r="AB32" s="233">
        <f t="shared" si="6"/>
        <v>0</v>
      </c>
      <c r="AC32" s="204">
        <f t="shared" si="22"/>
        <v>0</v>
      </c>
      <c r="AD32" s="235">
        <f t="shared" si="7"/>
        <v>0</v>
      </c>
      <c r="AE32" s="232">
        <f t="shared" si="23"/>
        <v>0</v>
      </c>
      <c r="AF32" s="202">
        <f t="shared" si="24"/>
        <v>0</v>
      </c>
      <c r="AG32" s="50">
        <f t="shared" si="25"/>
        <v>0</v>
      </c>
      <c r="AH32" s="234">
        <f t="shared" si="8"/>
        <v>0</v>
      </c>
      <c r="AI32" s="208">
        <f t="shared" si="9"/>
        <v>0</v>
      </c>
      <c r="AJ32" s="235"/>
      <c r="AK32" s="232"/>
      <c r="AL32" s="202">
        <f t="shared" si="26"/>
        <v>0</v>
      </c>
      <c r="AM32" s="203">
        <f t="shared" si="27"/>
        <v>0</v>
      </c>
      <c r="AN32" s="233">
        <f t="shared" si="10"/>
        <v>0</v>
      </c>
      <c r="AO32" s="204">
        <f t="shared" si="28"/>
        <v>0</v>
      </c>
      <c r="AP32" s="206">
        <f t="shared" si="29"/>
        <v>0</v>
      </c>
      <c r="AQ32" s="355"/>
      <c r="AR32" s="77"/>
      <c r="AS32" s="77"/>
      <c r="AT32" s="77"/>
      <c r="AU32" s="77"/>
      <c r="AV32" s="77"/>
      <c r="AW32" s="77"/>
      <c r="AX32" s="77"/>
      <c r="AY32" s="77"/>
      <c r="AZ32" s="17"/>
      <c r="BA32" s="17"/>
      <c r="BB32" s="17"/>
    </row>
    <row r="33" spans="1:54" ht="14.5" x14ac:dyDescent="0.35">
      <c r="A33" s="819"/>
      <c r="B33" s="222"/>
      <c r="C33" s="305"/>
      <c r="D33" s="220"/>
      <c r="E33" s="221"/>
      <c r="F33" s="231"/>
      <c r="G33" s="232"/>
      <c r="H33" s="346">
        <f t="shared" si="11"/>
        <v>0</v>
      </c>
      <c r="I33" s="347">
        <f t="shared" si="30"/>
        <v>0</v>
      </c>
      <c r="J33" s="347">
        <f t="shared" si="0"/>
        <v>0</v>
      </c>
      <c r="K33" s="229">
        <f t="shared" si="12"/>
        <v>0</v>
      </c>
      <c r="L33" s="235">
        <f t="shared" si="1"/>
        <v>0</v>
      </c>
      <c r="M33" s="232">
        <f t="shared" si="31"/>
        <v>0</v>
      </c>
      <c r="N33" s="346">
        <f t="shared" si="13"/>
        <v>0</v>
      </c>
      <c r="O33" s="347">
        <f t="shared" si="14"/>
        <v>0</v>
      </c>
      <c r="P33" s="347">
        <f t="shared" si="2"/>
        <v>0</v>
      </c>
      <c r="Q33" s="229">
        <f t="shared" si="15"/>
        <v>0</v>
      </c>
      <c r="R33" s="235">
        <f t="shared" si="3"/>
        <v>0</v>
      </c>
      <c r="S33" s="232">
        <f t="shared" si="32"/>
        <v>0</v>
      </c>
      <c r="T33" s="202">
        <f t="shared" si="16"/>
        <v>0</v>
      </c>
      <c r="U33" s="203">
        <f t="shared" si="17"/>
        <v>0</v>
      </c>
      <c r="V33" s="233">
        <f t="shared" si="4"/>
        <v>0</v>
      </c>
      <c r="W33" s="204">
        <f t="shared" si="18"/>
        <v>0</v>
      </c>
      <c r="X33" s="235">
        <f t="shared" si="5"/>
        <v>0</v>
      </c>
      <c r="Y33" s="232">
        <f t="shared" si="19"/>
        <v>0</v>
      </c>
      <c r="Z33" s="202">
        <f t="shared" si="20"/>
        <v>0</v>
      </c>
      <c r="AA33" s="203">
        <f t="shared" si="21"/>
        <v>0</v>
      </c>
      <c r="AB33" s="233">
        <f t="shared" si="6"/>
        <v>0</v>
      </c>
      <c r="AC33" s="204">
        <f t="shared" si="22"/>
        <v>0</v>
      </c>
      <c r="AD33" s="235">
        <f t="shared" si="7"/>
        <v>0</v>
      </c>
      <c r="AE33" s="232">
        <f t="shared" si="23"/>
        <v>0</v>
      </c>
      <c r="AF33" s="202">
        <f t="shared" si="24"/>
        <v>0</v>
      </c>
      <c r="AG33" s="50">
        <f t="shared" si="25"/>
        <v>0</v>
      </c>
      <c r="AH33" s="234">
        <f t="shared" si="8"/>
        <v>0</v>
      </c>
      <c r="AI33" s="208">
        <f t="shared" si="9"/>
        <v>0</v>
      </c>
      <c r="AJ33" s="235"/>
      <c r="AK33" s="232"/>
      <c r="AL33" s="202">
        <f t="shared" si="26"/>
        <v>0</v>
      </c>
      <c r="AM33" s="203">
        <f t="shared" si="27"/>
        <v>0</v>
      </c>
      <c r="AN33" s="233">
        <f t="shared" si="10"/>
        <v>0</v>
      </c>
      <c r="AO33" s="204">
        <f t="shared" si="28"/>
        <v>0</v>
      </c>
      <c r="AP33" s="206">
        <f t="shared" si="29"/>
        <v>0</v>
      </c>
      <c r="AQ33" s="355"/>
      <c r="AR33" s="77"/>
      <c r="AS33" s="77"/>
      <c r="AT33" s="77"/>
      <c r="AU33" s="77"/>
      <c r="AV33" s="77"/>
      <c r="AW33" s="77"/>
      <c r="AX33" s="77"/>
      <c r="AY33" s="77"/>
      <c r="AZ33" s="17"/>
      <c r="BA33" s="17"/>
      <c r="BB33" s="17"/>
    </row>
    <row r="34" spans="1:54" ht="14.5" x14ac:dyDescent="0.35">
      <c r="A34" s="819"/>
      <c r="B34" s="222"/>
      <c r="C34" s="305"/>
      <c r="D34" s="220"/>
      <c r="E34" s="221"/>
      <c r="F34" s="231"/>
      <c r="G34" s="232"/>
      <c r="H34" s="346">
        <f t="shared" si="11"/>
        <v>0</v>
      </c>
      <c r="I34" s="347">
        <f t="shared" si="30"/>
        <v>0</v>
      </c>
      <c r="J34" s="347">
        <f t="shared" si="0"/>
        <v>0</v>
      </c>
      <c r="K34" s="229">
        <f t="shared" si="12"/>
        <v>0</v>
      </c>
      <c r="L34" s="235">
        <f t="shared" si="1"/>
        <v>0</v>
      </c>
      <c r="M34" s="232">
        <f t="shared" si="31"/>
        <v>0</v>
      </c>
      <c r="N34" s="346">
        <f t="shared" si="13"/>
        <v>0</v>
      </c>
      <c r="O34" s="347">
        <f t="shared" si="14"/>
        <v>0</v>
      </c>
      <c r="P34" s="347">
        <f t="shared" si="2"/>
        <v>0</v>
      </c>
      <c r="Q34" s="229">
        <f t="shared" si="15"/>
        <v>0</v>
      </c>
      <c r="R34" s="235">
        <f t="shared" si="3"/>
        <v>0</v>
      </c>
      <c r="S34" s="232">
        <f t="shared" si="32"/>
        <v>0</v>
      </c>
      <c r="T34" s="202">
        <f t="shared" si="16"/>
        <v>0</v>
      </c>
      <c r="U34" s="203">
        <f t="shared" si="17"/>
        <v>0</v>
      </c>
      <c r="V34" s="233">
        <f t="shared" si="4"/>
        <v>0</v>
      </c>
      <c r="W34" s="204">
        <f t="shared" si="18"/>
        <v>0</v>
      </c>
      <c r="X34" s="235">
        <f t="shared" si="5"/>
        <v>0</v>
      </c>
      <c r="Y34" s="232">
        <f t="shared" si="19"/>
        <v>0</v>
      </c>
      <c r="Z34" s="202">
        <f t="shared" si="20"/>
        <v>0</v>
      </c>
      <c r="AA34" s="203">
        <f t="shared" si="21"/>
        <v>0</v>
      </c>
      <c r="AB34" s="233">
        <f t="shared" si="6"/>
        <v>0</v>
      </c>
      <c r="AC34" s="204">
        <f t="shared" si="22"/>
        <v>0</v>
      </c>
      <c r="AD34" s="235">
        <f t="shared" si="7"/>
        <v>0</v>
      </c>
      <c r="AE34" s="232">
        <f t="shared" si="23"/>
        <v>0</v>
      </c>
      <c r="AF34" s="202">
        <f t="shared" si="24"/>
        <v>0</v>
      </c>
      <c r="AG34" s="50">
        <f t="shared" si="25"/>
        <v>0</v>
      </c>
      <c r="AH34" s="234">
        <f t="shared" si="8"/>
        <v>0</v>
      </c>
      <c r="AI34" s="208">
        <f t="shared" si="9"/>
        <v>0</v>
      </c>
      <c r="AJ34" s="235"/>
      <c r="AK34" s="232"/>
      <c r="AL34" s="202">
        <f t="shared" si="26"/>
        <v>0</v>
      </c>
      <c r="AM34" s="203">
        <f t="shared" si="27"/>
        <v>0</v>
      </c>
      <c r="AN34" s="233">
        <f t="shared" si="10"/>
        <v>0</v>
      </c>
      <c r="AO34" s="204">
        <f t="shared" si="28"/>
        <v>0</v>
      </c>
      <c r="AP34" s="206">
        <f t="shared" si="29"/>
        <v>0</v>
      </c>
      <c r="AQ34" s="355"/>
      <c r="AR34" s="77"/>
      <c r="AS34" s="77"/>
      <c r="AT34" s="77"/>
      <c r="AU34" s="77"/>
      <c r="AV34" s="77"/>
      <c r="AW34" s="77"/>
      <c r="AX34" s="77"/>
      <c r="AY34" s="77"/>
      <c r="AZ34" s="17"/>
      <c r="BA34" s="17"/>
      <c r="BB34" s="17"/>
    </row>
    <row r="35" spans="1:54" ht="14.5" x14ac:dyDescent="0.35">
      <c r="A35" s="819"/>
      <c r="B35" s="222"/>
      <c r="C35" s="305"/>
      <c r="D35" s="220"/>
      <c r="E35" s="221"/>
      <c r="F35" s="231"/>
      <c r="G35" s="232"/>
      <c r="H35" s="346">
        <f t="shared" si="11"/>
        <v>0</v>
      </c>
      <c r="I35" s="347">
        <f t="shared" si="30"/>
        <v>0</v>
      </c>
      <c r="J35" s="347">
        <f t="shared" si="0"/>
        <v>0</v>
      </c>
      <c r="K35" s="229">
        <f t="shared" si="12"/>
        <v>0</v>
      </c>
      <c r="L35" s="235">
        <f t="shared" si="1"/>
        <v>0</v>
      </c>
      <c r="M35" s="232">
        <f t="shared" si="31"/>
        <v>0</v>
      </c>
      <c r="N35" s="346">
        <f t="shared" si="13"/>
        <v>0</v>
      </c>
      <c r="O35" s="347">
        <f t="shared" si="14"/>
        <v>0</v>
      </c>
      <c r="P35" s="347">
        <f t="shared" si="2"/>
        <v>0</v>
      </c>
      <c r="Q35" s="229">
        <f t="shared" si="15"/>
        <v>0</v>
      </c>
      <c r="R35" s="235">
        <f t="shared" si="3"/>
        <v>0</v>
      </c>
      <c r="S35" s="232">
        <f t="shared" si="32"/>
        <v>0</v>
      </c>
      <c r="T35" s="202">
        <f t="shared" si="16"/>
        <v>0</v>
      </c>
      <c r="U35" s="203">
        <f t="shared" si="17"/>
        <v>0</v>
      </c>
      <c r="V35" s="233">
        <f t="shared" si="4"/>
        <v>0</v>
      </c>
      <c r="W35" s="204">
        <f t="shared" si="18"/>
        <v>0</v>
      </c>
      <c r="X35" s="235">
        <f t="shared" si="5"/>
        <v>0</v>
      </c>
      <c r="Y35" s="232">
        <f t="shared" si="19"/>
        <v>0</v>
      </c>
      <c r="Z35" s="202">
        <f t="shared" si="20"/>
        <v>0</v>
      </c>
      <c r="AA35" s="203">
        <f t="shared" si="21"/>
        <v>0</v>
      </c>
      <c r="AB35" s="233">
        <f t="shared" si="6"/>
        <v>0</v>
      </c>
      <c r="AC35" s="204">
        <f t="shared" si="22"/>
        <v>0</v>
      </c>
      <c r="AD35" s="235">
        <f t="shared" si="7"/>
        <v>0</v>
      </c>
      <c r="AE35" s="232">
        <f t="shared" si="23"/>
        <v>0</v>
      </c>
      <c r="AF35" s="202">
        <f t="shared" si="24"/>
        <v>0</v>
      </c>
      <c r="AG35" s="50">
        <f t="shared" si="25"/>
        <v>0</v>
      </c>
      <c r="AH35" s="234">
        <f t="shared" si="8"/>
        <v>0</v>
      </c>
      <c r="AI35" s="208">
        <f t="shared" si="9"/>
        <v>0</v>
      </c>
      <c r="AJ35" s="235"/>
      <c r="AK35" s="232"/>
      <c r="AL35" s="202">
        <f t="shared" si="26"/>
        <v>0</v>
      </c>
      <c r="AM35" s="203">
        <f t="shared" si="27"/>
        <v>0</v>
      </c>
      <c r="AN35" s="233">
        <f t="shared" si="10"/>
        <v>0</v>
      </c>
      <c r="AO35" s="204">
        <f t="shared" si="28"/>
        <v>0</v>
      </c>
      <c r="AP35" s="206">
        <f t="shared" si="29"/>
        <v>0</v>
      </c>
      <c r="AQ35" s="355"/>
      <c r="AR35" s="77"/>
      <c r="AS35" s="77"/>
      <c r="AT35" s="77"/>
      <c r="AU35" s="77"/>
      <c r="AV35" s="77"/>
      <c r="AW35" s="77"/>
      <c r="AX35" s="77"/>
      <c r="AY35" s="77"/>
      <c r="AZ35" s="17"/>
      <c r="BA35" s="17"/>
      <c r="BB35" s="17"/>
    </row>
    <row r="36" spans="1:54" ht="14.5" x14ac:dyDescent="0.35">
      <c r="A36" s="819"/>
      <c r="B36" s="219"/>
      <c r="C36" s="304"/>
      <c r="D36" s="255"/>
      <c r="E36" s="221"/>
      <c r="F36" s="231"/>
      <c r="G36" s="232"/>
      <c r="H36" s="346">
        <f t="shared" si="11"/>
        <v>0</v>
      </c>
      <c r="I36" s="347">
        <f t="shared" si="30"/>
        <v>0</v>
      </c>
      <c r="J36" s="347">
        <f t="shared" si="0"/>
        <v>0</v>
      </c>
      <c r="K36" s="229">
        <f t="shared" si="12"/>
        <v>0</v>
      </c>
      <c r="L36" s="235">
        <f t="shared" si="1"/>
        <v>0</v>
      </c>
      <c r="M36" s="232">
        <f t="shared" si="31"/>
        <v>0</v>
      </c>
      <c r="N36" s="346">
        <f t="shared" si="13"/>
        <v>0</v>
      </c>
      <c r="O36" s="347">
        <f t="shared" si="14"/>
        <v>0</v>
      </c>
      <c r="P36" s="347">
        <f t="shared" si="2"/>
        <v>0</v>
      </c>
      <c r="Q36" s="229">
        <f t="shared" si="15"/>
        <v>0</v>
      </c>
      <c r="R36" s="235">
        <f t="shared" si="3"/>
        <v>0</v>
      </c>
      <c r="S36" s="232">
        <f t="shared" si="32"/>
        <v>0</v>
      </c>
      <c r="T36" s="202">
        <f t="shared" si="16"/>
        <v>0</v>
      </c>
      <c r="U36" s="203">
        <f t="shared" si="17"/>
        <v>0</v>
      </c>
      <c r="V36" s="233">
        <f t="shared" si="4"/>
        <v>0</v>
      </c>
      <c r="W36" s="204">
        <f t="shared" si="18"/>
        <v>0</v>
      </c>
      <c r="X36" s="235">
        <f t="shared" si="5"/>
        <v>0</v>
      </c>
      <c r="Y36" s="232">
        <f t="shared" si="19"/>
        <v>0</v>
      </c>
      <c r="Z36" s="202">
        <f t="shared" si="20"/>
        <v>0</v>
      </c>
      <c r="AA36" s="203">
        <f t="shared" si="21"/>
        <v>0</v>
      </c>
      <c r="AB36" s="233">
        <f t="shared" si="6"/>
        <v>0</v>
      </c>
      <c r="AC36" s="204">
        <f t="shared" si="22"/>
        <v>0</v>
      </c>
      <c r="AD36" s="235">
        <f t="shared" si="7"/>
        <v>0</v>
      </c>
      <c r="AE36" s="232">
        <f t="shared" si="23"/>
        <v>0</v>
      </c>
      <c r="AF36" s="202">
        <f t="shared" si="24"/>
        <v>0</v>
      </c>
      <c r="AG36" s="50">
        <f t="shared" si="25"/>
        <v>0</v>
      </c>
      <c r="AH36" s="234">
        <f t="shared" si="8"/>
        <v>0</v>
      </c>
      <c r="AI36" s="208">
        <f t="shared" si="9"/>
        <v>0</v>
      </c>
      <c r="AJ36" s="235"/>
      <c r="AK36" s="232"/>
      <c r="AL36" s="202">
        <f t="shared" si="26"/>
        <v>0</v>
      </c>
      <c r="AM36" s="203">
        <f t="shared" si="27"/>
        <v>0</v>
      </c>
      <c r="AN36" s="233">
        <f t="shared" si="10"/>
        <v>0</v>
      </c>
      <c r="AO36" s="204">
        <f t="shared" si="28"/>
        <v>0</v>
      </c>
      <c r="AP36" s="206">
        <f t="shared" si="29"/>
        <v>0</v>
      </c>
      <c r="AQ36" s="355"/>
      <c r="AR36" s="77"/>
      <c r="AS36" s="77"/>
      <c r="AT36" s="77"/>
      <c r="AU36" s="77"/>
      <c r="AV36" s="77"/>
      <c r="AW36" s="77"/>
      <c r="AX36" s="77"/>
      <c r="AY36" s="77"/>
      <c r="AZ36" s="17"/>
      <c r="BA36" s="17"/>
      <c r="BB36" s="17"/>
    </row>
    <row r="37" spans="1:54" ht="14.5" x14ac:dyDescent="0.35">
      <c r="A37" s="819"/>
      <c r="B37" s="219"/>
      <c r="C37" s="304"/>
      <c r="D37" s="255"/>
      <c r="E37" s="221"/>
      <c r="F37" s="231"/>
      <c r="G37" s="232"/>
      <c r="H37" s="346">
        <f t="shared" si="11"/>
        <v>0</v>
      </c>
      <c r="I37" s="347">
        <f t="shared" si="30"/>
        <v>0</v>
      </c>
      <c r="J37" s="347">
        <f t="shared" si="0"/>
        <v>0</v>
      </c>
      <c r="K37" s="229">
        <f t="shared" si="12"/>
        <v>0</v>
      </c>
      <c r="L37" s="235">
        <f t="shared" si="1"/>
        <v>0</v>
      </c>
      <c r="M37" s="232">
        <f t="shared" si="31"/>
        <v>0</v>
      </c>
      <c r="N37" s="346">
        <f t="shared" si="13"/>
        <v>0</v>
      </c>
      <c r="O37" s="347">
        <f t="shared" si="14"/>
        <v>0</v>
      </c>
      <c r="P37" s="347">
        <f t="shared" si="2"/>
        <v>0</v>
      </c>
      <c r="Q37" s="229">
        <f t="shared" si="15"/>
        <v>0</v>
      </c>
      <c r="R37" s="235">
        <f t="shared" si="3"/>
        <v>0</v>
      </c>
      <c r="S37" s="232">
        <f t="shared" si="32"/>
        <v>0</v>
      </c>
      <c r="T37" s="202">
        <f t="shared" si="16"/>
        <v>0</v>
      </c>
      <c r="U37" s="203">
        <f t="shared" si="17"/>
        <v>0</v>
      </c>
      <c r="V37" s="233">
        <f t="shared" si="4"/>
        <v>0</v>
      </c>
      <c r="W37" s="204">
        <f t="shared" si="18"/>
        <v>0</v>
      </c>
      <c r="X37" s="235">
        <f t="shared" si="5"/>
        <v>0</v>
      </c>
      <c r="Y37" s="232">
        <f t="shared" si="19"/>
        <v>0</v>
      </c>
      <c r="Z37" s="202">
        <f t="shared" si="20"/>
        <v>0</v>
      </c>
      <c r="AA37" s="203">
        <f t="shared" si="21"/>
        <v>0</v>
      </c>
      <c r="AB37" s="233">
        <f t="shared" si="6"/>
        <v>0</v>
      </c>
      <c r="AC37" s="204">
        <f t="shared" si="22"/>
        <v>0</v>
      </c>
      <c r="AD37" s="235">
        <f t="shared" si="7"/>
        <v>0</v>
      </c>
      <c r="AE37" s="232">
        <f t="shared" si="23"/>
        <v>0</v>
      </c>
      <c r="AF37" s="202">
        <f t="shared" si="24"/>
        <v>0</v>
      </c>
      <c r="AG37" s="50">
        <f t="shared" si="25"/>
        <v>0</v>
      </c>
      <c r="AH37" s="234">
        <f t="shared" si="8"/>
        <v>0</v>
      </c>
      <c r="AI37" s="208">
        <f t="shared" si="9"/>
        <v>0</v>
      </c>
      <c r="AJ37" s="235"/>
      <c r="AK37" s="232"/>
      <c r="AL37" s="202">
        <f t="shared" si="26"/>
        <v>0</v>
      </c>
      <c r="AM37" s="203">
        <f t="shared" si="27"/>
        <v>0</v>
      </c>
      <c r="AN37" s="233">
        <f t="shared" si="10"/>
        <v>0</v>
      </c>
      <c r="AO37" s="204">
        <f t="shared" si="28"/>
        <v>0</v>
      </c>
      <c r="AP37" s="206">
        <f t="shared" si="29"/>
        <v>0</v>
      </c>
      <c r="AQ37" s="355"/>
      <c r="AR37" s="77"/>
      <c r="AS37" s="77"/>
      <c r="AT37" s="77"/>
      <c r="AU37" s="77"/>
      <c r="AV37" s="77"/>
      <c r="AW37" s="77"/>
      <c r="AX37" s="77"/>
      <c r="AY37" s="77"/>
      <c r="AZ37" s="17"/>
      <c r="BA37" s="17"/>
      <c r="BB37" s="17"/>
    </row>
    <row r="38" spans="1:54" ht="14.5" x14ac:dyDescent="0.35">
      <c r="A38" s="819"/>
      <c r="B38" s="219"/>
      <c r="C38" s="304"/>
      <c r="D38" s="255"/>
      <c r="E38" s="221"/>
      <c r="F38" s="231"/>
      <c r="G38" s="232"/>
      <c r="H38" s="348">
        <f>G38*12</f>
        <v>0</v>
      </c>
      <c r="I38" s="349">
        <f t="shared" si="30"/>
        <v>0</v>
      </c>
      <c r="J38" s="349">
        <f t="shared" si="0"/>
        <v>0</v>
      </c>
      <c r="K38" s="350">
        <f t="shared" si="12"/>
        <v>0</v>
      </c>
      <c r="L38" s="235">
        <f t="shared" si="1"/>
        <v>0</v>
      </c>
      <c r="M38" s="232">
        <f t="shared" si="31"/>
        <v>0</v>
      </c>
      <c r="N38" s="348">
        <f>M38*12</f>
        <v>0</v>
      </c>
      <c r="O38" s="349">
        <f t="shared" si="14"/>
        <v>0</v>
      </c>
      <c r="P38" s="349">
        <f t="shared" si="2"/>
        <v>0</v>
      </c>
      <c r="Q38" s="350">
        <f t="shared" si="15"/>
        <v>0</v>
      </c>
      <c r="R38" s="235">
        <f t="shared" si="3"/>
        <v>0</v>
      </c>
      <c r="S38" s="232">
        <f t="shared" si="32"/>
        <v>0</v>
      </c>
      <c r="T38" s="205">
        <f>S38*12</f>
        <v>0</v>
      </c>
      <c r="U38" s="9">
        <f t="shared" si="17"/>
        <v>0</v>
      </c>
      <c r="V38" s="234">
        <f t="shared" si="4"/>
        <v>0</v>
      </c>
      <c r="W38" s="208">
        <f t="shared" si="18"/>
        <v>0</v>
      </c>
      <c r="X38" s="235">
        <f t="shared" si="5"/>
        <v>0</v>
      </c>
      <c r="Y38" s="232">
        <f t="shared" si="19"/>
        <v>0</v>
      </c>
      <c r="Z38" s="205">
        <f>Y38*12</f>
        <v>0</v>
      </c>
      <c r="AA38" s="9">
        <f t="shared" si="21"/>
        <v>0</v>
      </c>
      <c r="AB38" s="234">
        <f t="shared" si="6"/>
        <v>0</v>
      </c>
      <c r="AC38" s="208">
        <f t="shared" si="22"/>
        <v>0</v>
      </c>
      <c r="AD38" s="235">
        <f t="shared" si="7"/>
        <v>0</v>
      </c>
      <c r="AE38" s="232">
        <f t="shared" si="23"/>
        <v>0</v>
      </c>
      <c r="AF38" s="205">
        <f>AE38*12</f>
        <v>0</v>
      </c>
      <c r="AG38" s="230">
        <f t="shared" si="25"/>
        <v>0</v>
      </c>
      <c r="AH38" s="234">
        <f t="shared" si="8"/>
        <v>0</v>
      </c>
      <c r="AI38" s="208">
        <f t="shared" si="9"/>
        <v>0</v>
      </c>
      <c r="AJ38" s="235"/>
      <c r="AK38" s="232"/>
      <c r="AL38" s="205">
        <f>AK38*12</f>
        <v>0</v>
      </c>
      <c r="AM38" s="9">
        <f t="shared" si="27"/>
        <v>0</v>
      </c>
      <c r="AN38" s="234">
        <f t="shared" si="10"/>
        <v>0</v>
      </c>
      <c r="AO38" s="208">
        <f t="shared" si="28"/>
        <v>0</v>
      </c>
      <c r="AP38" s="206">
        <f t="shared" si="29"/>
        <v>0</v>
      </c>
      <c r="AQ38" s="355"/>
      <c r="AR38" s="51"/>
      <c r="AS38" s="77"/>
      <c r="AT38" s="77"/>
      <c r="AU38" s="77"/>
      <c r="AV38" s="77"/>
      <c r="AW38" s="77"/>
      <c r="AX38" s="77"/>
      <c r="AY38" s="77"/>
      <c r="AZ38" s="17"/>
      <c r="BA38" s="17"/>
      <c r="BB38" s="17"/>
    </row>
    <row r="39" spans="1:54" ht="14.5" x14ac:dyDescent="0.35">
      <c r="A39" s="819"/>
      <c r="B39" s="219"/>
      <c r="C39" s="304"/>
      <c r="D39" s="255"/>
      <c r="E39" s="221"/>
      <c r="F39" s="231"/>
      <c r="G39" s="232"/>
      <c r="H39" s="348">
        <f t="shared" ref="H39:H44" si="33">G39*12</f>
        <v>0</v>
      </c>
      <c r="I39" s="349">
        <f t="shared" si="30"/>
        <v>0</v>
      </c>
      <c r="J39" s="349">
        <f t="shared" si="0"/>
        <v>0</v>
      </c>
      <c r="K39" s="350">
        <f t="shared" si="12"/>
        <v>0</v>
      </c>
      <c r="L39" s="235">
        <f t="shared" si="1"/>
        <v>0</v>
      </c>
      <c r="M39" s="232">
        <f t="shared" si="31"/>
        <v>0</v>
      </c>
      <c r="N39" s="348">
        <f t="shared" ref="N39:N44" si="34">M39*12</f>
        <v>0</v>
      </c>
      <c r="O39" s="349">
        <f t="shared" si="14"/>
        <v>0</v>
      </c>
      <c r="P39" s="349">
        <f t="shared" si="2"/>
        <v>0</v>
      </c>
      <c r="Q39" s="350">
        <f t="shared" si="15"/>
        <v>0</v>
      </c>
      <c r="R39" s="235">
        <f t="shared" si="3"/>
        <v>0</v>
      </c>
      <c r="S39" s="232">
        <f t="shared" si="32"/>
        <v>0</v>
      </c>
      <c r="T39" s="205">
        <f t="shared" ref="T39:T44" si="35">S39*12</f>
        <v>0</v>
      </c>
      <c r="U39" s="9">
        <f t="shared" si="17"/>
        <v>0</v>
      </c>
      <c r="V39" s="234">
        <f t="shared" si="4"/>
        <v>0</v>
      </c>
      <c r="W39" s="208">
        <f t="shared" si="18"/>
        <v>0</v>
      </c>
      <c r="X39" s="235">
        <f t="shared" si="5"/>
        <v>0</v>
      </c>
      <c r="Y39" s="232">
        <f t="shared" si="19"/>
        <v>0</v>
      </c>
      <c r="Z39" s="205">
        <f t="shared" ref="Z39:Z44" si="36">Y39*12</f>
        <v>0</v>
      </c>
      <c r="AA39" s="9">
        <f t="shared" si="21"/>
        <v>0</v>
      </c>
      <c r="AB39" s="234">
        <f t="shared" si="6"/>
        <v>0</v>
      </c>
      <c r="AC39" s="208">
        <f t="shared" si="22"/>
        <v>0</v>
      </c>
      <c r="AD39" s="235">
        <f t="shared" si="7"/>
        <v>0</v>
      </c>
      <c r="AE39" s="232">
        <f t="shared" si="23"/>
        <v>0</v>
      </c>
      <c r="AF39" s="205">
        <f t="shared" ref="AF39:AF44" si="37">AE39*12</f>
        <v>0</v>
      </c>
      <c r="AG39" s="230">
        <f t="shared" si="25"/>
        <v>0</v>
      </c>
      <c r="AH39" s="234">
        <f t="shared" si="8"/>
        <v>0</v>
      </c>
      <c r="AI39" s="208">
        <f t="shared" si="9"/>
        <v>0</v>
      </c>
      <c r="AJ39" s="235"/>
      <c r="AK39" s="232"/>
      <c r="AL39" s="205">
        <f t="shared" ref="AL39:AL44" si="38">AK39*12</f>
        <v>0</v>
      </c>
      <c r="AM39" s="9">
        <f t="shared" si="27"/>
        <v>0</v>
      </c>
      <c r="AN39" s="234">
        <f t="shared" si="10"/>
        <v>0</v>
      </c>
      <c r="AO39" s="208">
        <f t="shared" si="28"/>
        <v>0</v>
      </c>
      <c r="AP39" s="206">
        <f t="shared" si="29"/>
        <v>0</v>
      </c>
      <c r="AQ39" s="355"/>
      <c r="AR39" s="51"/>
      <c r="AS39" s="77"/>
      <c r="AT39" s="77"/>
      <c r="AU39" s="77"/>
      <c r="AV39" s="77"/>
      <c r="AW39" s="77"/>
      <c r="AX39" s="77"/>
      <c r="AY39" s="77"/>
      <c r="AZ39" s="17"/>
      <c r="BA39" s="17"/>
      <c r="BB39" s="17"/>
    </row>
    <row r="40" spans="1:54" ht="14.5" x14ac:dyDescent="0.35">
      <c r="A40" s="819"/>
      <c r="B40" s="219"/>
      <c r="C40" s="304"/>
      <c r="D40" s="255"/>
      <c r="E40" s="221"/>
      <c r="F40" s="231"/>
      <c r="G40" s="232"/>
      <c r="H40" s="348">
        <f t="shared" si="33"/>
        <v>0</v>
      </c>
      <c r="I40" s="349">
        <f t="shared" si="30"/>
        <v>0</v>
      </c>
      <c r="J40" s="349">
        <f t="shared" si="0"/>
        <v>0</v>
      </c>
      <c r="K40" s="350">
        <f t="shared" si="12"/>
        <v>0</v>
      </c>
      <c r="L40" s="235">
        <f t="shared" si="1"/>
        <v>0</v>
      </c>
      <c r="M40" s="232">
        <f t="shared" si="31"/>
        <v>0</v>
      </c>
      <c r="N40" s="348">
        <f t="shared" si="34"/>
        <v>0</v>
      </c>
      <c r="O40" s="349">
        <f t="shared" si="14"/>
        <v>0</v>
      </c>
      <c r="P40" s="349">
        <f t="shared" si="2"/>
        <v>0</v>
      </c>
      <c r="Q40" s="350">
        <f t="shared" si="15"/>
        <v>0</v>
      </c>
      <c r="R40" s="235">
        <f t="shared" si="3"/>
        <v>0</v>
      </c>
      <c r="S40" s="232">
        <f t="shared" si="32"/>
        <v>0</v>
      </c>
      <c r="T40" s="205">
        <f t="shared" si="35"/>
        <v>0</v>
      </c>
      <c r="U40" s="9">
        <f t="shared" si="17"/>
        <v>0</v>
      </c>
      <c r="V40" s="234">
        <f t="shared" si="4"/>
        <v>0</v>
      </c>
      <c r="W40" s="208">
        <f t="shared" si="18"/>
        <v>0</v>
      </c>
      <c r="X40" s="235">
        <f t="shared" si="5"/>
        <v>0</v>
      </c>
      <c r="Y40" s="232">
        <f t="shared" si="19"/>
        <v>0</v>
      </c>
      <c r="Z40" s="205">
        <f t="shared" si="36"/>
        <v>0</v>
      </c>
      <c r="AA40" s="9">
        <f t="shared" si="21"/>
        <v>0</v>
      </c>
      <c r="AB40" s="234">
        <f t="shared" si="6"/>
        <v>0</v>
      </c>
      <c r="AC40" s="208">
        <f t="shared" si="22"/>
        <v>0</v>
      </c>
      <c r="AD40" s="235">
        <f t="shared" si="7"/>
        <v>0</v>
      </c>
      <c r="AE40" s="232">
        <f t="shared" si="23"/>
        <v>0</v>
      </c>
      <c r="AF40" s="205">
        <f t="shared" si="37"/>
        <v>0</v>
      </c>
      <c r="AG40" s="230">
        <f t="shared" si="25"/>
        <v>0</v>
      </c>
      <c r="AH40" s="234">
        <f t="shared" si="8"/>
        <v>0</v>
      </c>
      <c r="AI40" s="208">
        <f t="shared" si="9"/>
        <v>0</v>
      </c>
      <c r="AJ40" s="235"/>
      <c r="AK40" s="232"/>
      <c r="AL40" s="205">
        <f t="shared" si="38"/>
        <v>0</v>
      </c>
      <c r="AM40" s="9">
        <f t="shared" si="27"/>
        <v>0</v>
      </c>
      <c r="AN40" s="234">
        <f t="shared" si="10"/>
        <v>0</v>
      </c>
      <c r="AO40" s="208">
        <f t="shared" si="28"/>
        <v>0</v>
      </c>
      <c r="AP40" s="206">
        <f t="shared" si="29"/>
        <v>0</v>
      </c>
      <c r="AQ40" s="355"/>
      <c r="AR40" s="51"/>
      <c r="AS40" s="77"/>
      <c r="AT40" s="77"/>
      <c r="AU40" s="77"/>
      <c r="AV40" s="77"/>
      <c r="AW40" s="77"/>
      <c r="AX40" s="77"/>
      <c r="AY40" s="77"/>
      <c r="AZ40" s="17"/>
      <c r="BA40" s="17"/>
      <c r="BB40" s="17"/>
    </row>
    <row r="41" spans="1:54" ht="14.5" x14ac:dyDescent="0.35">
      <c r="A41" s="819"/>
      <c r="B41" s="219"/>
      <c r="C41" s="304"/>
      <c r="D41" s="255"/>
      <c r="E41" s="221"/>
      <c r="F41" s="231"/>
      <c r="G41" s="232"/>
      <c r="H41" s="348">
        <f t="shared" si="33"/>
        <v>0</v>
      </c>
      <c r="I41" s="349">
        <f t="shared" si="30"/>
        <v>0</v>
      </c>
      <c r="J41" s="349">
        <f t="shared" si="0"/>
        <v>0</v>
      </c>
      <c r="K41" s="350">
        <f t="shared" si="12"/>
        <v>0</v>
      </c>
      <c r="L41" s="235">
        <f t="shared" si="1"/>
        <v>0</v>
      </c>
      <c r="M41" s="232">
        <f t="shared" si="31"/>
        <v>0</v>
      </c>
      <c r="N41" s="348">
        <f t="shared" si="34"/>
        <v>0</v>
      </c>
      <c r="O41" s="349">
        <f t="shared" si="14"/>
        <v>0</v>
      </c>
      <c r="P41" s="349">
        <f t="shared" si="2"/>
        <v>0</v>
      </c>
      <c r="Q41" s="350">
        <f t="shared" si="15"/>
        <v>0</v>
      </c>
      <c r="R41" s="235">
        <f t="shared" si="3"/>
        <v>0</v>
      </c>
      <c r="S41" s="232">
        <f t="shared" si="32"/>
        <v>0</v>
      </c>
      <c r="T41" s="205">
        <f t="shared" si="35"/>
        <v>0</v>
      </c>
      <c r="U41" s="9">
        <f t="shared" si="17"/>
        <v>0</v>
      </c>
      <c r="V41" s="234">
        <f t="shared" si="4"/>
        <v>0</v>
      </c>
      <c r="W41" s="208">
        <f t="shared" si="18"/>
        <v>0</v>
      </c>
      <c r="X41" s="235">
        <f t="shared" si="5"/>
        <v>0</v>
      </c>
      <c r="Y41" s="232">
        <f t="shared" si="19"/>
        <v>0</v>
      </c>
      <c r="Z41" s="205">
        <f t="shared" si="36"/>
        <v>0</v>
      </c>
      <c r="AA41" s="9">
        <f t="shared" si="21"/>
        <v>0</v>
      </c>
      <c r="AB41" s="234">
        <f t="shared" si="6"/>
        <v>0</v>
      </c>
      <c r="AC41" s="208">
        <f t="shared" si="22"/>
        <v>0</v>
      </c>
      <c r="AD41" s="235">
        <f t="shared" si="7"/>
        <v>0</v>
      </c>
      <c r="AE41" s="232">
        <f t="shared" si="23"/>
        <v>0</v>
      </c>
      <c r="AF41" s="205">
        <f t="shared" si="37"/>
        <v>0</v>
      </c>
      <c r="AG41" s="230">
        <f t="shared" si="25"/>
        <v>0</v>
      </c>
      <c r="AH41" s="234">
        <f t="shared" si="8"/>
        <v>0</v>
      </c>
      <c r="AI41" s="208">
        <f t="shared" si="9"/>
        <v>0</v>
      </c>
      <c r="AJ41" s="235"/>
      <c r="AK41" s="232"/>
      <c r="AL41" s="205">
        <f t="shared" si="38"/>
        <v>0</v>
      </c>
      <c r="AM41" s="9">
        <f t="shared" si="27"/>
        <v>0</v>
      </c>
      <c r="AN41" s="234">
        <f t="shared" si="10"/>
        <v>0</v>
      </c>
      <c r="AO41" s="208">
        <f t="shared" si="28"/>
        <v>0</v>
      </c>
      <c r="AP41" s="206">
        <f t="shared" si="29"/>
        <v>0</v>
      </c>
      <c r="AQ41" s="355"/>
      <c r="AR41" s="51"/>
      <c r="AS41" s="77"/>
      <c r="AT41" s="77"/>
      <c r="AU41" s="77"/>
      <c r="AV41" s="77"/>
      <c r="AW41" s="77"/>
      <c r="AX41" s="77"/>
      <c r="AY41" s="77"/>
      <c r="AZ41" s="17"/>
      <c r="BA41" s="17"/>
      <c r="BB41" s="17"/>
    </row>
    <row r="42" spans="1:54" ht="14.5" x14ac:dyDescent="0.35">
      <c r="A42" s="819"/>
      <c r="B42" s="219"/>
      <c r="C42" s="304"/>
      <c r="D42" s="255" t="s">
        <v>35</v>
      </c>
      <c r="E42" s="221"/>
      <c r="F42" s="231">
        <v>31000</v>
      </c>
      <c r="G42" s="232"/>
      <c r="H42" s="348">
        <f t="shared" si="33"/>
        <v>0</v>
      </c>
      <c r="I42" s="349">
        <f t="shared" si="30"/>
        <v>0</v>
      </c>
      <c r="J42" s="281"/>
      <c r="K42" s="350">
        <f t="shared" si="12"/>
        <v>0</v>
      </c>
      <c r="L42" s="235">
        <f t="shared" si="1"/>
        <v>31000</v>
      </c>
      <c r="M42" s="232">
        <v>0</v>
      </c>
      <c r="N42" s="348">
        <f t="shared" si="34"/>
        <v>0</v>
      </c>
      <c r="O42" s="349">
        <f t="shared" si="14"/>
        <v>0</v>
      </c>
      <c r="P42" s="281"/>
      <c r="Q42" s="350">
        <f t="shared" si="15"/>
        <v>0</v>
      </c>
      <c r="R42" s="235">
        <f t="shared" si="3"/>
        <v>31000</v>
      </c>
      <c r="S42" s="232">
        <f t="shared" si="32"/>
        <v>0</v>
      </c>
      <c r="T42" s="205">
        <f t="shared" si="35"/>
        <v>0</v>
      </c>
      <c r="U42" s="9">
        <f t="shared" si="17"/>
        <v>0</v>
      </c>
      <c r="V42" s="282"/>
      <c r="W42" s="208">
        <f t="shared" si="18"/>
        <v>0</v>
      </c>
      <c r="X42" s="235">
        <f t="shared" si="5"/>
        <v>31000</v>
      </c>
      <c r="Y42" s="232">
        <v>0</v>
      </c>
      <c r="Z42" s="205">
        <f t="shared" si="36"/>
        <v>0</v>
      </c>
      <c r="AA42" s="9">
        <f t="shared" si="21"/>
        <v>0</v>
      </c>
      <c r="AB42" s="282"/>
      <c r="AC42" s="208">
        <f t="shared" si="22"/>
        <v>0</v>
      </c>
      <c r="AD42" s="235">
        <f t="shared" si="7"/>
        <v>31000</v>
      </c>
      <c r="AE42" s="232">
        <f t="shared" si="23"/>
        <v>0</v>
      </c>
      <c r="AF42" s="205">
        <f t="shared" si="37"/>
        <v>0</v>
      </c>
      <c r="AG42" s="230">
        <f t="shared" si="25"/>
        <v>0</v>
      </c>
      <c r="AH42" s="282"/>
      <c r="AI42" s="208">
        <f t="shared" si="9"/>
        <v>0</v>
      </c>
      <c r="AJ42" s="235"/>
      <c r="AK42" s="232"/>
      <c r="AL42" s="205">
        <f t="shared" si="38"/>
        <v>0</v>
      </c>
      <c r="AM42" s="9">
        <f t="shared" si="27"/>
        <v>0</v>
      </c>
      <c r="AN42" s="282"/>
      <c r="AO42" s="208">
        <f t="shared" si="28"/>
        <v>0</v>
      </c>
      <c r="AP42" s="206">
        <f t="shared" si="29"/>
        <v>0</v>
      </c>
      <c r="AQ42" s="355"/>
      <c r="AR42" s="51"/>
      <c r="AS42" s="77"/>
      <c r="AT42" s="77"/>
      <c r="AU42" s="77"/>
      <c r="AV42" s="77"/>
      <c r="AW42" s="77"/>
      <c r="AX42" s="77"/>
      <c r="AY42" s="77"/>
      <c r="AZ42" s="17"/>
      <c r="BA42" s="17"/>
      <c r="BB42" s="17"/>
    </row>
    <row r="43" spans="1:54" ht="14.5" x14ac:dyDescent="0.35">
      <c r="A43" s="819"/>
      <c r="B43" s="219"/>
      <c r="C43" s="304"/>
      <c r="D43" s="255" t="s">
        <v>35</v>
      </c>
      <c r="E43" s="221"/>
      <c r="F43" s="231">
        <v>31000</v>
      </c>
      <c r="G43" s="232"/>
      <c r="H43" s="348">
        <f t="shared" si="33"/>
        <v>0</v>
      </c>
      <c r="I43" s="349">
        <f t="shared" si="30"/>
        <v>0</v>
      </c>
      <c r="J43" s="281"/>
      <c r="K43" s="350">
        <f t="shared" si="12"/>
        <v>0</v>
      </c>
      <c r="L43" s="235">
        <f t="shared" si="1"/>
        <v>31000</v>
      </c>
      <c r="M43" s="232">
        <f t="shared" si="31"/>
        <v>0</v>
      </c>
      <c r="N43" s="348">
        <f t="shared" si="34"/>
        <v>0</v>
      </c>
      <c r="O43" s="349">
        <f t="shared" si="14"/>
        <v>0</v>
      </c>
      <c r="P43" s="281"/>
      <c r="Q43" s="350">
        <f t="shared" si="15"/>
        <v>0</v>
      </c>
      <c r="R43" s="235">
        <f t="shared" si="3"/>
        <v>31000</v>
      </c>
      <c r="S43" s="232">
        <f t="shared" si="32"/>
        <v>0</v>
      </c>
      <c r="T43" s="205">
        <f t="shared" si="35"/>
        <v>0</v>
      </c>
      <c r="U43" s="9">
        <f t="shared" si="17"/>
        <v>0</v>
      </c>
      <c r="V43" s="282"/>
      <c r="W43" s="208">
        <f t="shared" si="18"/>
        <v>0</v>
      </c>
      <c r="X43" s="235">
        <f t="shared" si="5"/>
        <v>31000</v>
      </c>
      <c r="Y43" s="232">
        <f t="shared" si="19"/>
        <v>0</v>
      </c>
      <c r="Z43" s="205">
        <f t="shared" si="36"/>
        <v>0</v>
      </c>
      <c r="AA43" s="9">
        <f t="shared" si="21"/>
        <v>0</v>
      </c>
      <c r="AB43" s="282"/>
      <c r="AC43" s="208">
        <f t="shared" si="22"/>
        <v>0</v>
      </c>
      <c r="AD43" s="235">
        <f t="shared" si="7"/>
        <v>31000</v>
      </c>
      <c r="AE43" s="232">
        <f t="shared" si="23"/>
        <v>0</v>
      </c>
      <c r="AF43" s="205">
        <f t="shared" si="37"/>
        <v>0</v>
      </c>
      <c r="AG43" s="230">
        <f t="shared" si="25"/>
        <v>0</v>
      </c>
      <c r="AH43" s="282"/>
      <c r="AI43" s="208">
        <f t="shared" si="9"/>
        <v>0</v>
      </c>
      <c r="AJ43" s="235"/>
      <c r="AK43" s="232"/>
      <c r="AL43" s="205">
        <f t="shared" si="38"/>
        <v>0</v>
      </c>
      <c r="AM43" s="9">
        <f t="shared" si="27"/>
        <v>0</v>
      </c>
      <c r="AN43" s="282"/>
      <c r="AO43" s="208">
        <f t="shared" si="28"/>
        <v>0</v>
      </c>
      <c r="AP43" s="206">
        <f t="shared" si="29"/>
        <v>0</v>
      </c>
      <c r="AQ43" s="355"/>
      <c r="AR43" s="51"/>
      <c r="AS43" s="77"/>
      <c r="AT43" s="77"/>
      <c r="AU43" s="77"/>
      <c r="AV43" s="77"/>
      <c r="AW43" s="77"/>
      <c r="AX43" s="77"/>
      <c r="AY43" s="77"/>
      <c r="AZ43" s="17"/>
      <c r="BA43" s="17"/>
      <c r="BB43" s="17"/>
    </row>
    <row r="44" spans="1:54" ht="15" thickBot="1" x14ac:dyDescent="0.4">
      <c r="A44" s="819"/>
      <c r="B44" s="52"/>
      <c r="C44" s="306"/>
      <c r="D44" s="53" t="s">
        <v>35</v>
      </c>
      <c r="E44" s="54"/>
      <c r="F44" s="55">
        <v>31000</v>
      </c>
      <c r="G44" s="56"/>
      <c r="H44" s="351">
        <f t="shared" si="33"/>
        <v>0</v>
      </c>
      <c r="I44" s="352">
        <f t="shared" si="30"/>
        <v>0</v>
      </c>
      <c r="J44" s="283"/>
      <c r="K44" s="353">
        <f t="shared" si="12"/>
        <v>0</v>
      </c>
      <c r="L44" s="235">
        <f t="shared" si="1"/>
        <v>31000</v>
      </c>
      <c r="M44" s="56">
        <f t="shared" si="31"/>
        <v>0</v>
      </c>
      <c r="N44" s="351">
        <f t="shared" si="34"/>
        <v>0</v>
      </c>
      <c r="O44" s="352">
        <f t="shared" si="14"/>
        <v>0</v>
      </c>
      <c r="P44" s="283"/>
      <c r="Q44" s="353">
        <f t="shared" si="15"/>
        <v>0</v>
      </c>
      <c r="R44" s="235">
        <f t="shared" si="3"/>
        <v>31000</v>
      </c>
      <c r="S44" s="56">
        <f>IF($Q$22="yes",M44,0)</f>
        <v>0</v>
      </c>
      <c r="T44" s="57">
        <f t="shared" si="35"/>
        <v>0</v>
      </c>
      <c r="U44" s="58">
        <f t="shared" si="17"/>
        <v>0</v>
      </c>
      <c r="V44" s="284"/>
      <c r="W44" s="59">
        <f t="shared" si="18"/>
        <v>0</v>
      </c>
      <c r="X44" s="235">
        <f t="shared" si="5"/>
        <v>31000</v>
      </c>
      <c r="Y44" s="56">
        <f>IF($Q$22="yes",S44,0)</f>
        <v>0</v>
      </c>
      <c r="Z44" s="57">
        <f t="shared" si="36"/>
        <v>0</v>
      </c>
      <c r="AA44" s="58">
        <f t="shared" si="21"/>
        <v>0</v>
      </c>
      <c r="AB44" s="284"/>
      <c r="AC44" s="59">
        <f t="shared" si="22"/>
        <v>0</v>
      </c>
      <c r="AD44" s="235">
        <f t="shared" si="7"/>
        <v>31000</v>
      </c>
      <c r="AE44" s="56">
        <f>IF($Q$22="yes",Y44,0)</f>
        <v>0</v>
      </c>
      <c r="AF44" s="57">
        <f t="shared" si="37"/>
        <v>0</v>
      </c>
      <c r="AG44" s="60">
        <f t="shared" si="25"/>
        <v>0</v>
      </c>
      <c r="AH44" s="284"/>
      <c r="AI44" s="59">
        <f t="shared" si="9"/>
        <v>0</v>
      </c>
      <c r="AJ44" s="235"/>
      <c r="AK44" s="56"/>
      <c r="AL44" s="57">
        <f t="shared" si="38"/>
        <v>0</v>
      </c>
      <c r="AM44" s="58">
        <f t="shared" si="27"/>
        <v>0</v>
      </c>
      <c r="AN44" s="284"/>
      <c r="AO44" s="59">
        <f t="shared" si="28"/>
        <v>0</v>
      </c>
      <c r="AP44" s="206">
        <f>AI44+AC44+W44+Q44+K44+AO44</f>
        <v>0</v>
      </c>
      <c r="AQ44" s="356"/>
      <c r="AR44" s="51"/>
      <c r="AS44" s="77"/>
      <c r="AT44" s="77"/>
      <c r="AU44" s="77"/>
      <c r="AV44" s="77"/>
      <c r="AW44" s="77"/>
      <c r="AX44" s="77"/>
      <c r="AY44" s="77"/>
      <c r="AZ44" s="17"/>
      <c r="BA44" s="17"/>
      <c r="BB44" s="17"/>
    </row>
    <row r="45" spans="1:54" ht="16.5" customHeight="1" thickTop="1" thickBot="1" x14ac:dyDescent="0.35">
      <c r="A45" s="820"/>
      <c r="B45" s="823" t="s">
        <v>36</v>
      </c>
      <c r="C45" s="824"/>
      <c r="D45" s="824"/>
      <c r="E45" s="824"/>
      <c r="F45" s="824"/>
      <c r="G45" s="824"/>
      <c r="H45" s="825"/>
      <c r="I45" s="61">
        <f>SUM(I25:I44)</f>
        <v>0</v>
      </c>
      <c r="J45" s="285">
        <f>SUM(J25:J44)</f>
        <v>0</v>
      </c>
      <c r="K45" s="62">
        <f>ROUND(SUM(K25:K44),0)</f>
        <v>0</v>
      </c>
      <c r="L45" s="765" t="s">
        <v>37</v>
      </c>
      <c r="M45" s="766"/>
      <c r="N45" s="767"/>
      <c r="O45" s="63">
        <f>SUM(O25:O44)</f>
        <v>0</v>
      </c>
      <c r="P45" s="64">
        <f>SUM(P25:P44)</f>
        <v>0</v>
      </c>
      <c r="Q45" s="62">
        <f>ROUND(SUM(Q25:Q44),0)</f>
        <v>0</v>
      </c>
      <c r="R45" s="765" t="s">
        <v>38</v>
      </c>
      <c r="S45" s="766"/>
      <c r="T45" s="767"/>
      <c r="U45" s="63">
        <f>SUM(U25:U44)</f>
        <v>0</v>
      </c>
      <c r="V45" s="64">
        <f>SUM(V25:V44)</f>
        <v>0</v>
      </c>
      <c r="W45" s="62">
        <f>ROUND(SUM(W25:W44),0)</f>
        <v>0</v>
      </c>
      <c r="X45" s="765" t="s">
        <v>39</v>
      </c>
      <c r="Y45" s="766"/>
      <c r="Z45" s="767"/>
      <c r="AA45" s="63">
        <f>SUM(AA25:AA44)</f>
        <v>0</v>
      </c>
      <c r="AB45" s="64">
        <f>SUM(AB25:AB44)</f>
        <v>0</v>
      </c>
      <c r="AC45" s="62">
        <f>ROUND(SUM(AC25:AC44),0)</f>
        <v>0</v>
      </c>
      <c r="AD45" s="765" t="s">
        <v>40</v>
      </c>
      <c r="AE45" s="766"/>
      <c r="AF45" s="767"/>
      <c r="AG45" s="63">
        <f>SUM(AG25:AG44)</f>
        <v>0</v>
      </c>
      <c r="AH45" s="64">
        <f>SUM(AH25:AH44)</f>
        <v>0</v>
      </c>
      <c r="AI45" s="62">
        <f>ROUND(SUM(AI25:AI44),0)</f>
        <v>0</v>
      </c>
      <c r="AJ45" s="765" t="s">
        <v>172</v>
      </c>
      <c r="AK45" s="766"/>
      <c r="AL45" s="767"/>
      <c r="AM45" s="63">
        <f>SUM(AM25:AM44)</f>
        <v>0</v>
      </c>
      <c r="AN45" s="64">
        <f>SUM(AN25:AN44)</f>
        <v>0</v>
      </c>
      <c r="AO45" s="62">
        <f>ROUND(SUM(AO25:AO44),0)</f>
        <v>0</v>
      </c>
      <c r="AP45" s="65">
        <f>ROUND(AI45+AC45+W45+Q45+K45+AO45,0)</f>
        <v>0</v>
      </c>
      <c r="AQ45" s="357" t="b">
        <f>IF(AP45=SUM(AP25:AP44),TRUE)</f>
        <v>1</v>
      </c>
      <c r="AR45" s="77"/>
      <c r="AS45" s="77"/>
      <c r="AT45" s="77"/>
      <c r="AU45" s="77"/>
      <c r="AV45" s="77"/>
      <c r="AW45" s="77"/>
      <c r="AX45" s="77"/>
      <c r="AY45" s="77"/>
      <c r="AZ45" s="17"/>
      <c r="BA45" s="17"/>
      <c r="BB45" s="17"/>
    </row>
    <row r="46" spans="1:54" s="17" customFormat="1" ht="9.75" customHeight="1" thickBot="1" x14ac:dyDescent="0.35">
      <c r="A46" s="67"/>
      <c r="B46" s="68"/>
      <c r="C46" s="68"/>
      <c r="D46" s="68"/>
      <c r="E46" s="68"/>
      <c r="F46" s="68"/>
      <c r="G46" s="68"/>
      <c r="H46" s="68"/>
      <c r="I46" s="69"/>
      <c r="J46" s="69"/>
      <c r="K46" s="70"/>
      <c r="L46" s="24"/>
      <c r="M46" s="24"/>
      <c r="N46" s="24"/>
      <c r="O46" s="71"/>
      <c r="P46" s="69"/>
      <c r="Q46" s="70"/>
      <c r="R46" s="24"/>
      <c r="S46" s="24"/>
      <c r="T46" s="24"/>
      <c r="U46" s="71"/>
      <c r="V46" s="69"/>
      <c r="W46" s="70"/>
      <c r="X46" s="24"/>
      <c r="Y46" s="24"/>
      <c r="Z46" s="24"/>
      <c r="AA46" s="71"/>
      <c r="AB46" s="69"/>
      <c r="AC46" s="70"/>
      <c r="AD46" s="24"/>
      <c r="AE46" s="24"/>
      <c r="AF46" s="24"/>
      <c r="AG46" s="71"/>
      <c r="AH46" s="69"/>
      <c r="AI46" s="70"/>
      <c r="AJ46" s="24"/>
      <c r="AK46" s="24"/>
      <c r="AL46" s="24"/>
      <c r="AM46" s="71"/>
      <c r="AN46" s="69"/>
      <c r="AO46" s="70"/>
      <c r="AP46" s="72"/>
      <c r="AQ46" s="358"/>
      <c r="AR46" s="77"/>
      <c r="AS46" s="77"/>
      <c r="AT46" s="77"/>
      <c r="AU46" s="77"/>
      <c r="AV46" s="77"/>
      <c r="AW46" s="77"/>
      <c r="AX46" s="77"/>
      <c r="AY46" s="77"/>
    </row>
    <row r="47" spans="1:54" ht="26.25" customHeight="1" thickBot="1" x14ac:dyDescent="0.5">
      <c r="A47" s="806" t="s">
        <v>41</v>
      </c>
      <c r="B47" s="815" t="s">
        <v>166</v>
      </c>
      <c r="C47" s="816"/>
      <c r="D47" s="816"/>
      <c r="E47" s="817"/>
      <c r="F47" s="73"/>
      <c r="G47" s="73"/>
      <c r="H47" s="73"/>
      <c r="I47" s="73"/>
      <c r="J47" s="73"/>
      <c r="K47" s="74"/>
      <c r="L47" s="75"/>
      <c r="M47" s="73"/>
      <c r="N47" s="73"/>
      <c r="O47" s="73"/>
      <c r="P47" s="73"/>
      <c r="Q47" s="74"/>
      <c r="R47" s="75"/>
      <c r="S47" s="73"/>
      <c r="T47" s="73"/>
      <c r="U47" s="73"/>
      <c r="V47" s="73"/>
      <c r="W47" s="74"/>
      <c r="X47" s="75"/>
      <c r="Y47" s="73"/>
      <c r="Z47" s="73"/>
      <c r="AA47" s="73"/>
      <c r="AB47" s="73"/>
      <c r="AC47" s="74"/>
      <c r="AD47" s="75"/>
      <c r="AE47" s="73"/>
      <c r="AF47" s="73"/>
      <c r="AG47" s="73"/>
      <c r="AH47" s="73"/>
      <c r="AI47" s="74"/>
      <c r="AJ47" s="75"/>
      <c r="AK47" s="73"/>
      <c r="AL47" s="73"/>
      <c r="AM47" s="73"/>
      <c r="AN47" s="73"/>
      <c r="AO47" s="74"/>
      <c r="AP47" s="76"/>
      <c r="AQ47" s="359"/>
      <c r="AR47" s="77"/>
      <c r="AS47" s="77"/>
      <c r="AT47" s="77"/>
      <c r="AU47" s="77"/>
      <c r="AV47" s="77"/>
      <c r="AW47" s="77"/>
      <c r="AX47" s="77"/>
      <c r="AY47" s="77"/>
      <c r="AZ47" s="17"/>
      <c r="BA47" s="17"/>
      <c r="BB47" s="17"/>
    </row>
    <row r="48" spans="1:54" ht="15" customHeight="1" thickBot="1" x14ac:dyDescent="0.35">
      <c r="A48" s="807"/>
      <c r="B48" s="840"/>
      <c r="C48" s="841"/>
      <c r="D48" s="841"/>
      <c r="E48" s="842"/>
      <c r="F48" s="236"/>
      <c r="G48" s="237"/>
      <c r="H48" s="237"/>
      <c r="I48" s="238"/>
      <c r="J48" s="239"/>
      <c r="K48" s="223"/>
      <c r="L48" s="236"/>
      <c r="M48" s="237"/>
      <c r="N48" s="237"/>
      <c r="O48" s="238"/>
      <c r="P48" s="239"/>
      <c r="Q48" s="223"/>
      <c r="R48" s="236"/>
      <c r="S48" s="237"/>
      <c r="T48" s="237"/>
      <c r="U48" s="238"/>
      <c r="V48" s="239"/>
      <c r="W48" s="223"/>
      <c r="X48" s="236"/>
      <c r="Y48" s="237"/>
      <c r="Z48" s="237"/>
      <c r="AA48" s="238"/>
      <c r="AB48" s="239"/>
      <c r="AC48" s="223"/>
      <c r="AD48" s="236"/>
      <c r="AE48" s="237"/>
      <c r="AF48" s="237"/>
      <c r="AG48" s="238"/>
      <c r="AH48" s="239"/>
      <c r="AI48" s="223"/>
      <c r="AJ48" s="236"/>
      <c r="AK48" s="237"/>
      <c r="AL48" s="237"/>
      <c r="AM48" s="238"/>
      <c r="AN48" s="239"/>
      <c r="AO48" s="223"/>
      <c r="AP48" s="206">
        <f>AI48+AC48+W48+Q48+K48+AO48</f>
        <v>0</v>
      </c>
      <c r="AQ48" s="355"/>
      <c r="AR48" s="77"/>
      <c r="AS48" s="77"/>
      <c r="AT48" s="77"/>
      <c r="AU48" s="77"/>
      <c r="AV48" s="77"/>
      <c r="AW48" s="77"/>
      <c r="AX48" s="77"/>
      <c r="AY48" s="77"/>
      <c r="AZ48" s="17"/>
      <c r="BA48" s="17"/>
      <c r="BB48" s="17"/>
    </row>
    <row r="49" spans="1:54" ht="15.75" customHeight="1" thickBot="1" x14ac:dyDescent="0.35">
      <c r="A49" s="807"/>
      <c r="B49" s="768" t="s">
        <v>167</v>
      </c>
      <c r="C49" s="769"/>
      <c r="D49" s="769"/>
      <c r="E49" s="769"/>
      <c r="F49" s="769"/>
      <c r="G49" s="769"/>
      <c r="H49" s="769"/>
      <c r="I49" s="769"/>
      <c r="J49" s="770"/>
      <c r="K49" s="62">
        <f>SUM(K48:K48)</f>
        <v>0</v>
      </c>
      <c r="L49" s="768" t="s">
        <v>168</v>
      </c>
      <c r="M49" s="769"/>
      <c r="N49" s="769"/>
      <c r="O49" s="769"/>
      <c r="P49" s="770"/>
      <c r="Q49" s="62">
        <f>SUM(Q48:Q48)</f>
        <v>0</v>
      </c>
      <c r="R49" s="768" t="s">
        <v>169</v>
      </c>
      <c r="S49" s="769"/>
      <c r="T49" s="769"/>
      <c r="U49" s="769"/>
      <c r="V49" s="770"/>
      <c r="W49" s="62">
        <f>SUM(W48:W48)</f>
        <v>0</v>
      </c>
      <c r="X49" s="768" t="s">
        <v>170</v>
      </c>
      <c r="Y49" s="769"/>
      <c r="Z49" s="769"/>
      <c r="AA49" s="769"/>
      <c r="AB49" s="770"/>
      <c r="AC49" s="62">
        <f>SUM(AC48:AC48)</f>
        <v>0</v>
      </c>
      <c r="AD49" s="768" t="s">
        <v>171</v>
      </c>
      <c r="AE49" s="769"/>
      <c r="AF49" s="769"/>
      <c r="AG49" s="769"/>
      <c r="AH49" s="770"/>
      <c r="AI49" s="62">
        <f>SUM(AI48:AI48)</f>
        <v>0</v>
      </c>
      <c r="AJ49" s="768" t="s">
        <v>174</v>
      </c>
      <c r="AK49" s="769"/>
      <c r="AL49" s="769"/>
      <c r="AM49" s="769"/>
      <c r="AN49" s="770"/>
      <c r="AO49" s="62">
        <f>SUM(AO48:AO48)</f>
        <v>0</v>
      </c>
      <c r="AP49" s="65">
        <f>AI49+AC49+W49+Q49+K49+AO49</f>
        <v>0</v>
      </c>
      <c r="AQ49" s="360" t="b">
        <f>IF(AP49=SUM(AP48:AP48),TRUE)</f>
        <v>1</v>
      </c>
      <c r="AR49" s="77"/>
      <c r="AS49" s="77"/>
      <c r="AT49" s="77"/>
      <c r="AU49" s="77"/>
      <c r="AV49" s="77"/>
      <c r="AW49" s="77"/>
      <c r="AX49" s="77"/>
      <c r="AY49" s="77"/>
      <c r="AZ49" s="17"/>
      <c r="BA49" s="17"/>
      <c r="BB49" s="17"/>
    </row>
    <row r="50" spans="1:54" ht="26.25" customHeight="1" thickBot="1" x14ac:dyDescent="0.5">
      <c r="A50" s="807"/>
      <c r="B50" s="815" t="s">
        <v>42</v>
      </c>
      <c r="C50" s="816"/>
      <c r="D50" s="816"/>
      <c r="E50" s="817"/>
      <c r="F50" s="73"/>
      <c r="G50" s="73"/>
      <c r="H50" s="73"/>
      <c r="I50" s="73"/>
      <c r="J50" s="73"/>
      <c r="K50" s="74"/>
      <c r="L50" s="75"/>
      <c r="M50" s="73"/>
      <c r="N50" s="73"/>
      <c r="O50" s="73"/>
      <c r="P50" s="73"/>
      <c r="Q50" s="74"/>
      <c r="R50" s="75"/>
      <c r="S50" s="73"/>
      <c r="T50" s="73"/>
      <c r="U50" s="73"/>
      <c r="V50" s="73"/>
      <c r="W50" s="74"/>
      <c r="X50" s="75"/>
      <c r="Y50" s="73"/>
      <c r="Z50" s="73"/>
      <c r="AA50" s="73"/>
      <c r="AB50" s="73"/>
      <c r="AC50" s="74"/>
      <c r="AD50" s="75"/>
      <c r="AE50" s="73"/>
      <c r="AF50" s="73"/>
      <c r="AG50" s="73"/>
      <c r="AH50" s="73"/>
      <c r="AI50" s="74"/>
      <c r="AJ50" s="75"/>
      <c r="AK50" s="73"/>
      <c r="AL50" s="73"/>
      <c r="AM50" s="73"/>
      <c r="AN50" s="73"/>
      <c r="AO50" s="74"/>
      <c r="AP50" s="76"/>
      <c r="AQ50" s="359"/>
      <c r="AR50" s="77"/>
      <c r="AS50" s="77"/>
      <c r="AT50" s="77"/>
      <c r="AU50" s="77"/>
      <c r="AV50" s="77"/>
      <c r="AW50" s="77"/>
      <c r="AX50" s="77"/>
      <c r="AY50" s="77"/>
      <c r="AZ50" s="17"/>
      <c r="BA50" s="17"/>
      <c r="BB50" s="17"/>
    </row>
    <row r="51" spans="1:54" ht="15" customHeight="1" x14ac:dyDescent="0.3">
      <c r="A51" s="807"/>
      <c r="B51" s="840" t="s">
        <v>43</v>
      </c>
      <c r="C51" s="841"/>
      <c r="D51" s="841"/>
      <c r="E51" s="842"/>
      <c r="F51" s="236"/>
      <c r="G51" s="237"/>
      <c r="H51" s="237"/>
      <c r="I51" s="238"/>
      <c r="J51" s="239"/>
      <c r="K51" s="223"/>
      <c r="L51" s="236"/>
      <c r="M51" s="237"/>
      <c r="N51" s="237"/>
      <c r="O51" s="238"/>
      <c r="P51" s="239"/>
      <c r="Q51" s="223"/>
      <c r="R51" s="236"/>
      <c r="S51" s="237"/>
      <c r="T51" s="237"/>
      <c r="U51" s="238"/>
      <c r="V51" s="239"/>
      <c r="W51" s="223"/>
      <c r="X51" s="236"/>
      <c r="Y51" s="237"/>
      <c r="Z51" s="237"/>
      <c r="AA51" s="238"/>
      <c r="AB51" s="239"/>
      <c r="AC51" s="223"/>
      <c r="AD51" s="236"/>
      <c r="AE51" s="237"/>
      <c r="AF51" s="237"/>
      <c r="AG51" s="238"/>
      <c r="AH51" s="239"/>
      <c r="AI51" s="223"/>
      <c r="AJ51" s="236"/>
      <c r="AK51" s="237"/>
      <c r="AL51" s="237"/>
      <c r="AM51" s="238"/>
      <c r="AN51" s="239"/>
      <c r="AO51" s="223"/>
      <c r="AP51" s="206">
        <f>AI51+AC51+W51+Q51+K51+AO51</f>
        <v>0</v>
      </c>
      <c r="AQ51" s="355"/>
      <c r="AR51" s="77"/>
      <c r="AS51" s="77"/>
      <c r="AT51" s="77"/>
      <c r="AU51" s="77"/>
      <c r="AV51" s="77"/>
      <c r="AW51" s="77"/>
      <c r="AX51" s="77"/>
      <c r="AY51" s="77"/>
      <c r="AZ51" s="17"/>
      <c r="BA51" s="17"/>
      <c r="BB51" s="17"/>
    </row>
    <row r="52" spans="1:54" ht="15" customHeight="1" x14ac:dyDescent="0.3">
      <c r="A52" s="807"/>
      <c r="B52" s="843" t="s">
        <v>44</v>
      </c>
      <c r="C52" s="844"/>
      <c r="D52" s="844"/>
      <c r="E52" s="845"/>
      <c r="F52" s="240"/>
      <c r="G52" s="241"/>
      <c r="H52" s="241"/>
      <c r="I52" s="242"/>
      <c r="J52" s="243"/>
      <c r="K52" s="223"/>
      <c r="L52" s="240"/>
      <c r="M52" s="241"/>
      <c r="N52" s="241"/>
      <c r="O52" s="242"/>
      <c r="P52" s="243"/>
      <c r="Q52" s="223"/>
      <c r="R52" s="240"/>
      <c r="S52" s="241"/>
      <c r="T52" s="241"/>
      <c r="U52" s="242"/>
      <c r="V52" s="243"/>
      <c r="W52" s="223"/>
      <c r="X52" s="240"/>
      <c r="Y52" s="241"/>
      <c r="Z52" s="241"/>
      <c r="AA52" s="242"/>
      <c r="AB52" s="243"/>
      <c r="AC52" s="223"/>
      <c r="AD52" s="240"/>
      <c r="AE52" s="241"/>
      <c r="AF52" s="241"/>
      <c r="AG52" s="242"/>
      <c r="AH52" s="243"/>
      <c r="AI52" s="223"/>
      <c r="AJ52" s="240"/>
      <c r="AK52" s="241"/>
      <c r="AL52" s="241"/>
      <c r="AM52" s="242"/>
      <c r="AN52" s="243"/>
      <c r="AO52" s="223"/>
      <c r="AP52" s="206">
        <f>AI52+AC52+W52+Q52+K52+AO52</f>
        <v>0</v>
      </c>
      <c r="AQ52" s="355"/>
      <c r="AR52" s="77"/>
      <c r="AS52" s="77"/>
      <c r="AT52" s="77"/>
      <c r="AU52" s="77"/>
      <c r="AV52" s="77"/>
      <c r="AW52" s="77"/>
      <c r="AX52" s="77"/>
      <c r="AY52" s="77"/>
      <c r="AZ52" s="17"/>
      <c r="BA52" s="17"/>
      <c r="BB52" s="17"/>
    </row>
    <row r="53" spans="1:54" ht="15.75" customHeight="1" thickBot="1" x14ac:dyDescent="0.35">
      <c r="A53" s="807"/>
      <c r="B53" s="843" t="s">
        <v>45</v>
      </c>
      <c r="C53" s="844"/>
      <c r="D53" s="844"/>
      <c r="E53" s="845"/>
      <c r="F53" s="240"/>
      <c r="G53" s="241"/>
      <c r="H53" s="241"/>
      <c r="I53" s="242"/>
      <c r="J53" s="243"/>
      <c r="K53" s="78"/>
      <c r="L53" s="240"/>
      <c r="M53" s="241"/>
      <c r="N53" s="241"/>
      <c r="O53" s="242"/>
      <c r="P53" s="243"/>
      <c r="Q53" s="78"/>
      <c r="R53" s="240"/>
      <c r="S53" s="241"/>
      <c r="T53" s="241"/>
      <c r="U53" s="242"/>
      <c r="V53" s="243"/>
      <c r="W53" s="78"/>
      <c r="X53" s="240"/>
      <c r="Y53" s="241"/>
      <c r="Z53" s="241"/>
      <c r="AA53" s="242"/>
      <c r="AB53" s="243"/>
      <c r="AC53" s="78"/>
      <c r="AD53" s="240"/>
      <c r="AE53" s="241"/>
      <c r="AF53" s="241"/>
      <c r="AG53" s="242"/>
      <c r="AH53" s="243"/>
      <c r="AI53" s="78"/>
      <c r="AJ53" s="240"/>
      <c r="AK53" s="241"/>
      <c r="AL53" s="241"/>
      <c r="AM53" s="242"/>
      <c r="AN53" s="243"/>
      <c r="AO53" s="78"/>
      <c r="AP53" s="206">
        <f t="shared" ref="AP53" si="39">AI53+AC53+W53+Q53+K53+AO53</f>
        <v>0</v>
      </c>
      <c r="AQ53" s="361"/>
      <c r="AR53" s="77"/>
      <c r="AS53" s="77"/>
      <c r="AT53" s="77"/>
      <c r="AU53" s="77"/>
      <c r="AV53" s="77"/>
      <c r="AW53" s="77"/>
      <c r="AX53" s="77"/>
      <c r="AY53" s="77"/>
      <c r="AZ53" s="17"/>
      <c r="BA53" s="17"/>
      <c r="BB53" s="17"/>
    </row>
    <row r="54" spans="1:54" ht="15.75" customHeight="1" thickBot="1" x14ac:dyDescent="0.35">
      <c r="A54" s="807"/>
      <c r="B54" s="768" t="s">
        <v>46</v>
      </c>
      <c r="C54" s="769"/>
      <c r="D54" s="769"/>
      <c r="E54" s="769"/>
      <c r="F54" s="769"/>
      <c r="G54" s="769"/>
      <c r="H54" s="769"/>
      <c r="I54" s="769"/>
      <c r="J54" s="770"/>
      <c r="K54" s="62">
        <f>SUM(K51:K53)</f>
        <v>0</v>
      </c>
      <c r="L54" s="768" t="s">
        <v>47</v>
      </c>
      <c r="M54" s="769"/>
      <c r="N54" s="769"/>
      <c r="O54" s="769"/>
      <c r="P54" s="770"/>
      <c r="Q54" s="62">
        <f>SUM(Q51:Q53)</f>
        <v>0</v>
      </c>
      <c r="R54" s="768" t="s">
        <v>48</v>
      </c>
      <c r="S54" s="769"/>
      <c r="T54" s="769"/>
      <c r="U54" s="769"/>
      <c r="V54" s="770"/>
      <c r="W54" s="62">
        <f>SUM(W51:W53)</f>
        <v>0</v>
      </c>
      <c r="X54" s="768" t="s">
        <v>49</v>
      </c>
      <c r="Y54" s="769"/>
      <c r="Z54" s="769"/>
      <c r="AA54" s="769"/>
      <c r="AB54" s="770"/>
      <c r="AC54" s="62">
        <f>SUM(AC51:AC53)</f>
        <v>0</v>
      </c>
      <c r="AD54" s="768" t="s">
        <v>50</v>
      </c>
      <c r="AE54" s="769"/>
      <c r="AF54" s="769"/>
      <c r="AG54" s="769"/>
      <c r="AH54" s="770"/>
      <c r="AI54" s="62">
        <f>SUM(AI51:AI53)</f>
        <v>0</v>
      </c>
      <c r="AJ54" s="768" t="s">
        <v>173</v>
      </c>
      <c r="AK54" s="769"/>
      <c r="AL54" s="769"/>
      <c r="AM54" s="769"/>
      <c r="AN54" s="770"/>
      <c r="AO54" s="62">
        <f>SUM(AO51:AO53)</f>
        <v>0</v>
      </c>
      <c r="AP54" s="65">
        <f>AI54+AC54+W54+Q54+K54+AO54</f>
        <v>0</v>
      </c>
      <c r="AQ54" s="360" t="b">
        <f>IF(AP54=SUM(AP51:AP53),TRUE)</f>
        <v>1</v>
      </c>
      <c r="AR54" s="77"/>
      <c r="AS54" s="77"/>
      <c r="AT54" s="77"/>
      <c r="AU54" s="77"/>
      <c r="AV54" s="77"/>
      <c r="AW54" s="77"/>
      <c r="AX54" s="77"/>
      <c r="AY54" s="77"/>
      <c r="AZ54" s="17"/>
      <c r="BA54" s="17"/>
      <c r="BB54" s="17"/>
    </row>
    <row r="55" spans="1:54" ht="24.75" customHeight="1" thickBot="1" x14ac:dyDescent="0.5">
      <c r="A55" s="807"/>
      <c r="B55" s="815" t="s">
        <v>51</v>
      </c>
      <c r="C55" s="816"/>
      <c r="D55" s="816"/>
      <c r="E55" s="817"/>
      <c r="F55" s="849"/>
      <c r="G55" s="850"/>
      <c r="H55" s="850"/>
      <c r="I55" s="850"/>
      <c r="J55" s="851"/>
      <c r="K55" s="73"/>
      <c r="L55" s="75"/>
      <c r="M55" s="73"/>
      <c r="N55" s="73"/>
      <c r="O55" s="73"/>
      <c r="P55" s="73"/>
      <c r="Q55" s="74"/>
      <c r="R55" s="75"/>
      <c r="S55" s="73"/>
      <c r="T55" s="73"/>
      <c r="U55" s="73"/>
      <c r="V55" s="73"/>
      <c r="W55" s="74"/>
      <c r="X55" s="75"/>
      <c r="Y55" s="73"/>
      <c r="Z55" s="73"/>
      <c r="AA55" s="73"/>
      <c r="AB55" s="73"/>
      <c r="AC55" s="74"/>
      <c r="AD55" s="75"/>
      <c r="AE55" s="73"/>
      <c r="AF55" s="73"/>
      <c r="AG55" s="73"/>
      <c r="AH55" s="73"/>
      <c r="AI55" s="74"/>
      <c r="AJ55" s="75"/>
      <c r="AK55" s="73"/>
      <c r="AL55" s="73"/>
      <c r="AM55" s="73"/>
      <c r="AN55" s="73"/>
      <c r="AO55" s="74"/>
      <c r="AP55" s="76"/>
      <c r="AQ55" s="359"/>
      <c r="AR55" s="77"/>
      <c r="AS55" s="77"/>
      <c r="AT55" s="77"/>
      <c r="AU55" s="77"/>
      <c r="AV55" s="77"/>
      <c r="AW55" s="77"/>
      <c r="AX55" s="77"/>
      <c r="AY55" s="77"/>
      <c r="AZ55" s="17"/>
      <c r="BA55" s="17"/>
      <c r="BB55" s="17"/>
    </row>
    <row r="56" spans="1:54" ht="15" customHeight="1" x14ac:dyDescent="0.3">
      <c r="A56" s="807"/>
      <c r="B56" s="809" t="s">
        <v>52</v>
      </c>
      <c r="C56" s="810"/>
      <c r="D56" s="810"/>
      <c r="E56" s="811"/>
      <c r="F56" s="245"/>
      <c r="G56" s="237"/>
      <c r="H56" s="237"/>
      <c r="I56" s="238"/>
      <c r="J56" s="246"/>
      <c r="K56" s="224"/>
      <c r="L56" s="236"/>
      <c r="M56" s="237"/>
      <c r="N56" s="237"/>
      <c r="O56" s="238"/>
      <c r="P56" s="239"/>
      <c r="Q56" s="225"/>
      <c r="R56" s="236"/>
      <c r="S56" s="237"/>
      <c r="T56" s="237"/>
      <c r="U56" s="238"/>
      <c r="V56" s="239"/>
      <c r="W56" s="225"/>
      <c r="X56" s="236"/>
      <c r="Y56" s="237"/>
      <c r="Z56" s="237"/>
      <c r="AA56" s="238"/>
      <c r="AB56" s="239"/>
      <c r="AC56" s="225"/>
      <c r="AD56" s="236"/>
      <c r="AE56" s="237"/>
      <c r="AF56" s="237"/>
      <c r="AG56" s="238"/>
      <c r="AH56" s="239"/>
      <c r="AI56" s="225"/>
      <c r="AJ56" s="236"/>
      <c r="AK56" s="237"/>
      <c r="AL56" s="237"/>
      <c r="AM56" s="238"/>
      <c r="AN56" s="239"/>
      <c r="AO56" s="225"/>
      <c r="AP56" s="206">
        <f>AI56+AC56+W56+Q56+K56+AO56</f>
        <v>0</v>
      </c>
      <c r="AQ56" s="362"/>
      <c r="AR56" s="77"/>
      <c r="AS56" s="77"/>
      <c r="AT56" s="77"/>
      <c r="AU56" s="77"/>
      <c r="AV56" s="77"/>
      <c r="AW56" s="77"/>
      <c r="AX56" s="77"/>
      <c r="AY56" s="77"/>
      <c r="AZ56" s="17"/>
      <c r="BA56" s="17"/>
      <c r="BB56" s="17"/>
    </row>
    <row r="57" spans="1:54" ht="15" customHeight="1" x14ac:dyDescent="0.3">
      <c r="A57" s="807"/>
      <c r="B57" s="812" t="s">
        <v>58</v>
      </c>
      <c r="C57" s="813"/>
      <c r="D57" s="813"/>
      <c r="E57" s="814"/>
      <c r="F57" s="244"/>
      <c r="G57" s="241"/>
      <c r="H57" s="241"/>
      <c r="I57" s="242"/>
      <c r="J57" s="247"/>
      <c r="K57" s="224"/>
      <c r="L57" s="240"/>
      <c r="M57" s="241"/>
      <c r="N57" s="241"/>
      <c r="O57" s="242"/>
      <c r="P57" s="243"/>
      <c r="Q57" s="225"/>
      <c r="R57" s="240"/>
      <c r="S57" s="241"/>
      <c r="T57" s="241"/>
      <c r="U57" s="242"/>
      <c r="V57" s="243"/>
      <c r="W57" s="225"/>
      <c r="X57" s="240"/>
      <c r="Y57" s="241"/>
      <c r="Z57" s="241"/>
      <c r="AA57" s="242"/>
      <c r="AB57" s="243"/>
      <c r="AC57" s="225"/>
      <c r="AD57" s="240"/>
      <c r="AE57" s="241"/>
      <c r="AF57" s="241"/>
      <c r="AG57" s="242"/>
      <c r="AH57" s="243"/>
      <c r="AI57" s="225"/>
      <c r="AJ57" s="240"/>
      <c r="AK57" s="241"/>
      <c r="AL57" s="241"/>
      <c r="AM57" s="242"/>
      <c r="AN57" s="243"/>
      <c r="AO57" s="225"/>
      <c r="AP57" s="206">
        <f t="shared" ref="AP57:AP66" si="40">AI57+AC57+W57+Q57+K57+AO57</f>
        <v>0</v>
      </c>
      <c r="AQ57" s="355"/>
      <c r="AR57" s="77"/>
      <c r="AS57" s="77"/>
      <c r="AT57" s="77"/>
      <c r="AU57" s="77"/>
      <c r="AV57" s="77"/>
      <c r="AW57" s="77"/>
      <c r="AX57" s="77"/>
      <c r="AY57" s="77"/>
      <c r="AZ57" s="17"/>
      <c r="BA57" s="17"/>
      <c r="BB57" s="17"/>
    </row>
    <row r="58" spans="1:54" ht="15" customHeight="1" x14ac:dyDescent="0.3">
      <c r="A58" s="807"/>
      <c r="B58" s="812" t="s">
        <v>53</v>
      </c>
      <c r="C58" s="813"/>
      <c r="D58" s="813"/>
      <c r="E58" s="814"/>
      <c r="F58" s="244"/>
      <c r="G58" s="241"/>
      <c r="H58" s="241"/>
      <c r="I58" s="242"/>
      <c r="J58" s="247"/>
      <c r="K58" s="224"/>
      <c r="L58" s="240"/>
      <c r="M58" s="241"/>
      <c r="N58" s="241"/>
      <c r="O58" s="242"/>
      <c r="P58" s="243"/>
      <c r="Q58" s="225"/>
      <c r="R58" s="240"/>
      <c r="S58" s="241"/>
      <c r="T58" s="241"/>
      <c r="U58" s="242"/>
      <c r="V58" s="243"/>
      <c r="W58" s="225"/>
      <c r="X58" s="240"/>
      <c r="Y58" s="241"/>
      <c r="Z58" s="241"/>
      <c r="AA58" s="242"/>
      <c r="AB58" s="243"/>
      <c r="AC58" s="225"/>
      <c r="AD58" s="240"/>
      <c r="AE58" s="241"/>
      <c r="AF58" s="241"/>
      <c r="AG58" s="242"/>
      <c r="AH58" s="243"/>
      <c r="AI58" s="225"/>
      <c r="AJ58" s="240"/>
      <c r="AK58" s="241"/>
      <c r="AL58" s="241"/>
      <c r="AM58" s="242"/>
      <c r="AN58" s="243"/>
      <c r="AO58" s="225"/>
      <c r="AP58" s="206">
        <f t="shared" si="40"/>
        <v>0</v>
      </c>
      <c r="AQ58" s="355"/>
      <c r="AR58" s="77"/>
      <c r="AS58" s="77"/>
      <c r="AT58" s="77"/>
      <c r="AU58" s="77"/>
      <c r="AV58" s="77"/>
      <c r="AW58" s="77"/>
      <c r="AX58" s="77"/>
      <c r="AY58" s="77"/>
      <c r="AZ58" s="17"/>
      <c r="BA58" s="17"/>
      <c r="BB58" s="17"/>
    </row>
    <row r="59" spans="1:54" ht="15" customHeight="1" x14ac:dyDescent="0.3">
      <c r="A59" s="807"/>
      <c r="B59" s="846" t="s">
        <v>54</v>
      </c>
      <c r="C59" s="847"/>
      <c r="D59" s="847"/>
      <c r="E59" s="848"/>
      <c r="F59" s="244"/>
      <c r="G59" s="241"/>
      <c r="H59" s="241"/>
      <c r="I59" s="242"/>
      <c r="J59" s="247"/>
      <c r="K59" s="224"/>
      <c r="L59" s="240"/>
      <c r="M59" s="241"/>
      <c r="N59" s="241"/>
      <c r="O59" s="242"/>
      <c r="P59" s="243"/>
      <c r="Q59" s="225"/>
      <c r="R59" s="240"/>
      <c r="S59" s="241"/>
      <c r="T59" s="241"/>
      <c r="U59" s="242"/>
      <c r="V59" s="243"/>
      <c r="W59" s="225"/>
      <c r="X59" s="240"/>
      <c r="Y59" s="241"/>
      <c r="Z59" s="241"/>
      <c r="AA59" s="242"/>
      <c r="AB59" s="243"/>
      <c r="AC59" s="225"/>
      <c r="AD59" s="240"/>
      <c r="AE59" s="241"/>
      <c r="AF59" s="241"/>
      <c r="AG59" s="242"/>
      <c r="AH59" s="243"/>
      <c r="AI59" s="225"/>
      <c r="AJ59" s="240"/>
      <c r="AK59" s="241"/>
      <c r="AL59" s="241"/>
      <c r="AM59" s="242"/>
      <c r="AN59" s="243"/>
      <c r="AO59" s="225"/>
      <c r="AP59" s="206">
        <f t="shared" si="40"/>
        <v>0</v>
      </c>
      <c r="AQ59" s="355"/>
      <c r="AR59" s="77"/>
      <c r="AS59" s="77"/>
      <c r="AT59" s="77"/>
      <c r="AU59" s="77"/>
      <c r="AV59" s="77"/>
      <c r="AW59" s="77"/>
      <c r="AX59" s="77"/>
      <c r="AY59" s="77"/>
      <c r="AZ59" s="17"/>
      <c r="BA59" s="17"/>
      <c r="BB59" s="17"/>
    </row>
    <row r="60" spans="1:54" ht="15" customHeight="1" x14ac:dyDescent="0.3">
      <c r="A60" s="807"/>
      <c r="B60" s="812" t="s">
        <v>55</v>
      </c>
      <c r="C60" s="813"/>
      <c r="D60" s="813"/>
      <c r="E60" s="814"/>
      <c r="F60" s="244"/>
      <c r="G60" s="241"/>
      <c r="H60" s="241"/>
      <c r="I60" s="242"/>
      <c r="J60" s="247"/>
      <c r="K60" s="224"/>
      <c r="L60" s="240"/>
      <c r="M60" s="241"/>
      <c r="N60" s="241"/>
      <c r="O60" s="242"/>
      <c r="P60" s="243"/>
      <c r="Q60" s="225"/>
      <c r="R60" s="240"/>
      <c r="S60" s="241"/>
      <c r="T60" s="241"/>
      <c r="U60" s="242"/>
      <c r="V60" s="243"/>
      <c r="W60" s="225"/>
      <c r="X60" s="240"/>
      <c r="Y60" s="241"/>
      <c r="Z60" s="241"/>
      <c r="AA60" s="242"/>
      <c r="AB60" s="243"/>
      <c r="AC60" s="225"/>
      <c r="AD60" s="240"/>
      <c r="AE60" s="241"/>
      <c r="AF60" s="241"/>
      <c r="AG60" s="242"/>
      <c r="AH60" s="243"/>
      <c r="AI60" s="225"/>
      <c r="AJ60" s="240"/>
      <c r="AK60" s="241"/>
      <c r="AL60" s="241"/>
      <c r="AM60" s="242"/>
      <c r="AN60" s="243"/>
      <c r="AO60" s="225"/>
      <c r="AP60" s="206">
        <f t="shared" si="40"/>
        <v>0</v>
      </c>
      <c r="AQ60" s="355"/>
      <c r="AR60" s="77"/>
      <c r="AS60" s="77"/>
      <c r="AT60" s="77"/>
      <c r="AU60" s="77"/>
      <c r="AV60" s="77"/>
      <c r="AW60" s="77"/>
      <c r="AX60" s="77"/>
      <c r="AY60" s="77"/>
      <c r="AZ60" s="17"/>
      <c r="BA60" s="17"/>
      <c r="BB60" s="17"/>
    </row>
    <row r="61" spans="1:54" ht="15" customHeight="1" x14ac:dyDescent="0.3">
      <c r="A61" s="807"/>
      <c r="B61" s="812" t="s">
        <v>56</v>
      </c>
      <c r="C61" s="813"/>
      <c r="D61" s="813"/>
      <c r="E61" s="814"/>
      <c r="F61" s="244"/>
      <c r="G61" s="241"/>
      <c r="H61" s="241"/>
      <c r="I61" s="242"/>
      <c r="J61" s="247"/>
      <c r="K61" s="224"/>
      <c r="L61" s="240"/>
      <c r="M61" s="241"/>
      <c r="N61" s="241"/>
      <c r="O61" s="242"/>
      <c r="P61" s="243"/>
      <c r="Q61" s="225"/>
      <c r="R61" s="240"/>
      <c r="S61" s="241"/>
      <c r="T61" s="241"/>
      <c r="U61" s="242"/>
      <c r="V61" s="243"/>
      <c r="W61" s="225"/>
      <c r="X61" s="240"/>
      <c r="Y61" s="241"/>
      <c r="Z61" s="241"/>
      <c r="AA61" s="242"/>
      <c r="AB61" s="243"/>
      <c r="AC61" s="225"/>
      <c r="AD61" s="240"/>
      <c r="AE61" s="241"/>
      <c r="AF61" s="241"/>
      <c r="AG61" s="242"/>
      <c r="AH61" s="243"/>
      <c r="AI61" s="225"/>
      <c r="AJ61" s="240"/>
      <c r="AK61" s="241"/>
      <c r="AL61" s="241"/>
      <c r="AM61" s="242"/>
      <c r="AN61" s="243"/>
      <c r="AO61" s="225"/>
      <c r="AP61" s="206">
        <f t="shared" si="40"/>
        <v>0</v>
      </c>
      <c r="AQ61" s="355"/>
      <c r="AR61" s="77"/>
      <c r="AS61" s="77"/>
      <c r="AT61" s="77"/>
      <c r="AU61" s="77"/>
      <c r="AV61" s="77"/>
      <c r="AW61" s="77"/>
      <c r="AX61" s="77"/>
      <c r="AY61" s="77"/>
      <c r="AZ61" s="17"/>
      <c r="BA61" s="17"/>
      <c r="BB61" s="17"/>
    </row>
    <row r="62" spans="1:54" ht="15" customHeight="1" x14ac:dyDescent="0.3">
      <c r="A62" s="807"/>
      <c r="B62" s="812" t="s">
        <v>57</v>
      </c>
      <c r="C62" s="813"/>
      <c r="D62" s="813"/>
      <c r="E62" s="814"/>
      <c r="F62" s="80"/>
      <c r="G62" s="81"/>
      <c r="H62" s="81"/>
      <c r="I62" s="82"/>
      <c r="J62" s="83"/>
      <c r="K62" s="84"/>
      <c r="L62" s="85"/>
      <c r="M62" s="81"/>
      <c r="N62" s="81"/>
      <c r="O62" s="82"/>
      <c r="P62" s="86"/>
      <c r="Q62" s="223"/>
      <c r="R62" s="85"/>
      <c r="S62" s="81"/>
      <c r="T62" s="81"/>
      <c r="U62" s="82"/>
      <c r="V62" s="86"/>
      <c r="W62" s="223"/>
      <c r="X62" s="85"/>
      <c r="Y62" s="81"/>
      <c r="Z62" s="81"/>
      <c r="AA62" s="82"/>
      <c r="AB62" s="86"/>
      <c r="AC62" s="223"/>
      <c r="AD62" s="85"/>
      <c r="AE62" s="81"/>
      <c r="AF62" s="81"/>
      <c r="AG62" s="82"/>
      <c r="AH62" s="86"/>
      <c r="AI62" s="223"/>
      <c r="AJ62" s="85"/>
      <c r="AK62" s="81"/>
      <c r="AL62" s="81"/>
      <c r="AM62" s="82"/>
      <c r="AN62" s="86"/>
      <c r="AO62" s="223"/>
      <c r="AP62" s="206">
        <f t="shared" si="40"/>
        <v>0</v>
      </c>
      <c r="AQ62" s="355"/>
      <c r="AR62" s="77"/>
      <c r="AS62" s="77"/>
      <c r="AT62" s="77"/>
      <c r="AU62" s="77"/>
      <c r="AV62" s="77"/>
      <c r="AW62" s="77"/>
      <c r="AX62" s="77"/>
      <c r="AY62" s="77"/>
      <c r="AZ62" s="17"/>
      <c r="BA62" s="17"/>
      <c r="BB62" s="17"/>
    </row>
    <row r="63" spans="1:54" ht="15" customHeight="1" x14ac:dyDescent="0.3">
      <c r="A63" s="807"/>
      <c r="B63" s="812" t="s">
        <v>151</v>
      </c>
      <c r="C63" s="813"/>
      <c r="D63" s="813"/>
      <c r="E63" s="814"/>
      <c r="F63" s="80"/>
      <c r="G63" s="81"/>
      <c r="H63" s="81"/>
      <c r="I63" s="82"/>
      <c r="J63" s="83"/>
      <c r="K63" s="87"/>
      <c r="L63" s="85"/>
      <c r="M63" s="81"/>
      <c r="N63" s="81"/>
      <c r="O63" s="82"/>
      <c r="P63" s="82"/>
      <c r="Q63" s="88"/>
      <c r="R63" s="85"/>
      <c r="S63" s="81"/>
      <c r="T63" s="81"/>
      <c r="U63" s="82"/>
      <c r="V63" s="82"/>
      <c r="W63" s="88"/>
      <c r="X63" s="85"/>
      <c r="Y63" s="81"/>
      <c r="Z63" s="81"/>
      <c r="AA63" s="82"/>
      <c r="AB63" s="82"/>
      <c r="AC63" s="88"/>
      <c r="AD63" s="85"/>
      <c r="AE63" s="81"/>
      <c r="AF63" s="81"/>
      <c r="AG63" s="82"/>
      <c r="AH63" s="82"/>
      <c r="AI63" s="88"/>
      <c r="AJ63" s="85"/>
      <c r="AK63" s="81"/>
      <c r="AL63" s="81"/>
      <c r="AM63" s="82"/>
      <c r="AN63" s="82"/>
      <c r="AO63" s="88"/>
      <c r="AP63" s="206">
        <f t="shared" si="40"/>
        <v>0</v>
      </c>
      <c r="AQ63" s="355"/>
      <c r="AR63" s="77"/>
      <c r="AS63" s="77"/>
      <c r="AT63" s="77"/>
      <c r="AU63" s="77"/>
      <c r="AV63" s="77"/>
      <c r="AW63" s="77"/>
      <c r="AX63" s="77"/>
      <c r="AY63" s="77"/>
      <c r="AZ63" s="17"/>
      <c r="BA63" s="17"/>
      <c r="BB63" s="17"/>
    </row>
    <row r="64" spans="1:54" ht="15" customHeight="1" x14ac:dyDescent="0.3">
      <c r="A64" s="807"/>
      <c r="B64" s="812" t="s">
        <v>284</v>
      </c>
      <c r="C64" s="813"/>
      <c r="D64" s="813"/>
      <c r="E64" s="814"/>
      <c r="F64" s="80"/>
      <c r="G64" s="81"/>
      <c r="H64" s="81"/>
      <c r="I64" s="82"/>
      <c r="J64" s="83"/>
      <c r="K64" s="89"/>
      <c r="L64" s="85"/>
      <c r="M64" s="81"/>
      <c r="N64" s="81"/>
      <c r="O64" s="82"/>
      <c r="P64" s="82"/>
      <c r="Q64" s="90"/>
      <c r="R64" s="85"/>
      <c r="S64" s="81"/>
      <c r="T64" s="81"/>
      <c r="U64" s="82"/>
      <c r="V64" s="82"/>
      <c r="W64" s="90"/>
      <c r="X64" s="85"/>
      <c r="Y64" s="81"/>
      <c r="Z64" s="81"/>
      <c r="AA64" s="82"/>
      <c r="AB64" s="82"/>
      <c r="AC64" s="90"/>
      <c r="AD64" s="85"/>
      <c r="AE64" s="81"/>
      <c r="AF64" s="81"/>
      <c r="AG64" s="82"/>
      <c r="AH64" s="82"/>
      <c r="AI64" s="90"/>
      <c r="AJ64" s="85"/>
      <c r="AK64" s="81"/>
      <c r="AL64" s="81"/>
      <c r="AM64" s="82"/>
      <c r="AN64" s="82"/>
      <c r="AO64" s="90"/>
      <c r="AP64" s="206">
        <f t="shared" si="40"/>
        <v>0</v>
      </c>
      <c r="AQ64" s="355"/>
      <c r="AR64" s="77"/>
      <c r="AS64" s="77"/>
      <c r="AT64" s="77"/>
      <c r="AU64" s="77"/>
      <c r="AV64" s="77"/>
      <c r="AW64" s="77"/>
      <c r="AX64" s="77"/>
      <c r="AY64" s="77"/>
      <c r="AZ64" s="17"/>
      <c r="BA64" s="17"/>
      <c r="BB64" s="17"/>
    </row>
    <row r="65" spans="1:54" ht="15" customHeight="1" x14ac:dyDescent="0.3">
      <c r="A65" s="807"/>
      <c r="B65" s="812" t="s">
        <v>285</v>
      </c>
      <c r="C65" s="813"/>
      <c r="D65" s="813"/>
      <c r="E65" s="814"/>
      <c r="F65" s="80"/>
      <c r="G65" s="81"/>
      <c r="H65" s="81"/>
      <c r="I65" s="82"/>
      <c r="J65" s="83"/>
      <c r="K65" s="91"/>
      <c r="L65" s="85"/>
      <c r="M65" s="81"/>
      <c r="N65" s="81"/>
      <c r="O65" s="82"/>
      <c r="P65" s="86"/>
      <c r="Q65" s="92"/>
      <c r="R65" s="85"/>
      <c r="S65" s="81"/>
      <c r="T65" s="81"/>
      <c r="U65" s="82"/>
      <c r="V65" s="86"/>
      <c r="W65" s="92"/>
      <c r="X65" s="85"/>
      <c r="Y65" s="81"/>
      <c r="Z65" s="81"/>
      <c r="AA65" s="82"/>
      <c r="AB65" s="86"/>
      <c r="AC65" s="92"/>
      <c r="AD65" s="85"/>
      <c r="AE65" s="81"/>
      <c r="AF65" s="81"/>
      <c r="AG65" s="82"/>
      <c r="AH65" s="86"/>
      <c r="AI65" s="92"/>
      <c r="AJ65" s="85"/>
      <c r="AK65" s="81"/>
      <c r="AL65" s="81"/>
      <c r="AM65" s="82"/>
      <c r="AN65" s="86"/>
      <c r="AO65" s="92"/>
      <c r="AP65" s="206">
        <f t="shared" si="40"/>
        <v>0</v>
      </c>
      <c r="AQ65" s="355"/>
      <c r="AR65" s="77"/>
      <c r="AS65" s="77"/>
      <c r="AT65" s="77"/>
      <c r="AU65" s="77"/>
      <c r="AV65" s="77"/>
      <c r="AW65" s="77"/>
      <c r="AX65" s="77"/>
      <c r="AY65" s="77"/>
      <c r="AZ65" s="17"/>
      <c r="BA65" s="17"/>
      <c r="BB65" s="17"/>
    </row>
    <row r="66" spans="1:54" ht="15.75" customHeight="1" thickBot="1" x14ac:dyDescent="0.35">
      <c r="A66" s="807"/>
      <c r="B66" s="812" t="s">
        <v>59</v>
      </c>
      <c r="C66" s="813"/>
      <c r="D66" s="813"/>
      <c r="E66" s="814"/>
      <c r="F66" s="80"/>
      <c r="G66" s="81"/>
      <c r="H66" s="81"/>
      <c r="I66" s="82"/>
      <c r="J66" s="83"/>
      <c r="K66" s="93"/>
      <c r="L66" s="85"/>
      <c r="M66" s="81"/>
      <c r="N66" s="81"/>
      <c r="O66" s="82"/>
      <c r="P66" s="86"/>
      <c r="Q66" s="94"/>
      <c r="R66" s="85"/>
      <c r="S66" s="81"/>
      <c r="T66" s="81"/>
      <c r="U66" s="82"/>
      <c r="V66" s="86"/>
      <c r="W66" s="94"/>
      <c r="X66" s="85"/>
      <c r="Y66" s="81"/>
      <c r="Z66" s="81"/>
      <c r="AA66" s="82"/>
      <c r="AB66" s="86"/>
      <c r="AC66" s="94"/>
      <c r="AD66" s="85"/>
      <c r="AE66" s="81"/>
      <c r="AF66" s="81"/>
      <c r="AG66" s="82"/>
      <c r="AH66" s="86"/>
      <c r="AI66" s="94"/>
      <c r="AJ66" s="85"/>
      <c r="AK66" s="81"/>
      <c r="AL66" s="81"/>
      <c r="AM66" s="82"/>
      <c r="AN66" s="86"/>
      <c r="AO66" s="94"/>
      <c r="AP66" s="206">
        <f t="shared" si="40"/>
        <v>0</v>
      </c>
      <c r="AQ66" s="361"/>
      <c r="AR66" s="77"/>
      <c r="AS66" s="77"/>
      <c r="AT66" s="77"/>
      <c r="AU66" s="77"/>
      <c r="AV66" s="77"/>
      <c r="AW66" s="77"/>
      <c r="AX66" s="77"/>
      <c r="AY66" s="77"/>
      <c r="AZ66" s="17"/>
      <c r="BA66" s="17"/>
      <c r="BB66" s="17"/>
    </row>
    <row r="67" spans="1:54" ht="15.75" customHeight="1" thickBot="1" x14ac:dyDescent="0.35">
      <c r="A67" s="808"/>
      <c r="B67" s="768" t="s">
        <v>60</v>
      </c>
      <c r="C67" s="769"/>
      <c r="D67" s="769"/>
      <c r="E67" s="769"/>
      <c r="F67" s="769"/>
      <c r="G67" s="769"/>
      <c r="H67" s="769"/>
      <c r="I67" s="769"/>
      <c r="J67" s="770"/>
      <c r="K67" s="95">
        <f>SUM(K56:K66)</f>
        <v>0</v>
      </c>
      <c r="L67" s="768" t="s">
        <v>61</v>
      </c>
      <c r="M67" s="769"/>
      <c r="N67" s="769"/>
      <c r="O67" s="769"/>
      <c r="P67" s="770"/>
      <c r="Q67" s="62">
        <f>SUM(Q56:Q66)</f>
        <v>0</v>
      </c>
      <c r="R67" s="768" t="s">
        <v>62</v>
      </c>
      <c r="S67" s="769"/>
      <c r="T67" s="769"/>
      <c r="U67" s="769"/>
      <c r="V67" s="770"/>
      <c r="W67" s="62">
        <f>SUM(W56:W66)</f>
        <v>0</v>
      </c>
      <c r="X67" s="768" t="s">
        <v>63</v>
      </c>
      <c r="Y67" s="769"/>
      <c r="Z67" s="769"/>
      <c r="AA67" s="769"/>
      <c r="AB67" s="770"/>
      <c r="AC67" s="62">
        <f>SUM(AC56:AC66)</f>
        <v>0</v>
      </c>
      <c r="AD67" s="768" t="s">
        <v>64</v>
      </c>
      <c r="AE67" s="769"/>
      <c r="AF67" s="769"/>
      <c r="AG67" s="769"/>
      <c r="AH67" s="770"/>
      <c r="AI67" s="62">
        <f>SUM(AI56:AI66)</f>
        <v>0</v>
      </c>
      <c r="AJ67" s="768" t="s">
        <v>175</v>
      </c>
      <c r="AK67" s="769"/>
      <c r="AL67" s="769"/>
      <c r="AM67" s="769"/>
      <c r="AN67" s="770"/>
      <c r="AO67" s="62">
        <f>SUM(AO56:AO66)</f>
        <v>0</v>
      </c>
      <c r="AP67" s="65">
        <f>AI67+AC67+W67+Q67+K67+AO67</f>
        <v>0</v>
      </c>
      <c r="AQ67" s="357" t="b">
        <f>IF(AP67=SUM(AP56:AP66),TRUE)</f>
        <v>1</v>
      </c>
      <c r="AR67" s="77"/>
      <c r="AS67" s="77"/>
      <c r="AT67" s="77"/>
      <c r="AU67" s="77"/>
      <c r="AV67" s="77"/>
      <c r="AW67" s="77"/>
      <c r="AX67" s="77"/>
      <c r="AY67" s="77"/>
      <c r="AZ67" s="17"/>
      <c r="BA67" s="17"/>
      <c r="BB67" s="17"/>
    </row>
    <row r="68" spans="1:54" s="17" customFormat="1" ht="9" customHeight="1" thickBot="1" x14ac:dyDescent="0.35">
      <c r="E68" s="68"/>
      <c r="F68" s="24"/>
      <c r="G68" s="24"/>
      <c r="H68" s="24"/>
      <c r="I68" s="24"/>
      <c r="J68" s="24"/>
      <c r="K68" s="70"/>
      <c r="L68" s="24"/>
      <c r="M68" s="24"/>
      <c r="N68" s="24"/>
      <c r="O68" s="24"/>
      <c r="P68" s="24"/>
      <c r="Q68" s="70"/>
      <c r="R68" s="24"/>
      <c r="S68" s="24"/>
      <c r="T68" s="24"/>
      <c r="U68" s="24"/>
      <c r="V68" s="24"/>
      <c r="W68" s="70"/>
      <c r="X68" s="24"/>
      <c r="Y68" s="24"/>
      <c r="Z68" s="24"/>
      <c r="AA68" s="24"/>
      <c r="AB68" s="24"/>
      <c r="AC68" s="70"/>
      <c r="AD68" s="24"/>
      <c r="AE68" s="24"/>
      <c r="AF68" s="24"/>
      <c r="AG68" s="24"/>
      <c r="AH68" s="24"/>
      <c r="AI68" s="70"/>
      <c r="AJ68" s="24"/>
      <c r="AK68" s="24"/>
      <c r="AL68" s="24"/>
      <c r="AM68" s="24"/>
      <c r="AN68" s="24"/>
      <c r="AO68" s="70"/>
      <c r="AP68" s="72"/>
      <c r="AQ68" s="358"/>
      <c r="AR68" s="77"/>
      <c r="AS68" s="77"/>
      <c r="AT68" s="77"/>
      <c r="AU68" s="77"/>
      <c r="AV68" s="77"/>
      <c r="AW68" s="77"/>
      <c r="AX68" s="77"/>
      <c r="AY68" s="77"/>
    </row>
    <row r="69" spans="1:54" s="17" customFormat="1" ht="19.5" customHeight="1" thickBot="1" x14ac:dyDescent="0.5">
      <c r="A69" s="795" t="s">
        <v>65</v>
      </c>
      <c r="B69" s="815" t="s">
        <v>287</v>
      </c>
      <c r="C69" s="816"/>
      <c r="D69" s="816"/>
      <c r="E69" s="816"/>
      <c r="F69" s="96"/>
      <c r="G69" s="97"/>
      <c r="H69" s="97"/>
      <c r="I69" s="73"/>
      <c r="J69" s="73"/>
      <c r="K69" s="73"/>
      <c r="L69" s="97"/>
      <c r="M69" s="73"/>
      <c r="N69" s="73"/>
      <c r="O69" s="73"/>
      <c r="P69" s="73"/>
      <c r="Q69" s="73"/>
      <c r="R69" s="97"/>
      <c r="S69" s="73"/>
      <c r="T69" s="73"/>
      <c r="U69" s="73"/>
      <c r="V69" s="73"/>
      <c r="W69" s="73"/>
      <c r="X69" s="97"/>
      <c r="Y69" s="73"/>
      <c r="Z69" s="73"/>
      <c r="AA69" s="73"/>
      <c r="AB69" s="73"/>
      <c r="AC69" s="73"/>
      <c r="AD69" s="97"/>
      <c r="AE69" s="73"/>
      <c r="AF69" s="73"/>
      <c r="AG69" s="73"/>
      <c r="AH69" s="73"/>
      <c r="AI69" s="73"/>
      <c r="AJ69" s="97"/>
      <c r="AK69" s="73"/>
      <c r="AL69" s="73"/>
      <c r="AM69" s="73"/>
      <c r="AN69" s="73"/>
      <c r="AO69" s="73"/>
      <c r="AP69" s="98"/>
      <c r="AQ69" s="363"/>
      <c r="AR69" s="77"/>
      <c r="AS69" s="77"/>
      <c r="AT69" s="77"/>
      <c r="AU69" s="77"/>
      <c r="AV69" s="77"/>
      <c r="AW69" s="77"/>
      <c r="AX69" s="77"/>
      <c r="AY69" s="77"/>
    </row>
    <row r="70" spans="1:54" s="17" customFormat="1" ht="15" customHeight="1" x14ac:dyDescent="0.3">
      <c r="A70" s="796"/>
      <c r="B70" s="852" t="s">
        <v>66</v>
      </c>
      <c r="C70" s="853"/>
      <c r="D70" s="853"/>
      <c r="E70" s="854"/>
      <c r="F70" s="100"/>
      <c r="G70" s="101"/>
      <c r="H70" s="101"/>
      <c r="I70" s="101"/>
      <c r="J70" s="101"/>
      <c r="K70" s="102"/>
      <c r="L70" s="101"/>
      <c r="M70" s="101"/>
      <c r="N70" s="101"/>
      <c r="O70" s="101"/>
      <c r="P70" s="101"/>
      <c r="Q70" s="103"/>
      <c r="R70" s="101"/>
      <c r="S70" s="101"/>
      <c r="T70" s="101"/>
      <c r="U70" s="101"/>
      <c r="V70" s="101"/>
      <c r="W70" s="103"/>
      <c r="X70" s="101"/>
      <c r="Y70" s="101"/>
      <c r="Z70" s="101"/>
      <c r="AA70" s="101"/>
      <c r="AB70" s="101"/>
      <c r="AC70" s="103"/>
      <c r="AD70" s="101"/>
      <c r="AE70" s="101"/>
      <c r="AF70" s="101"/>
      <c r="AG70" s="101"/>
      <c r="AH70" s="101"/>
      <c r="AI70" s="103"/>
      <c r="AJ70" s="101"/>
      <c r="AK70" s="101"/>
      <c r="AL70" s="101"/>
      <c r="AM70" s="101"/>
      <c r="AN70" s="101"/>
      <c r="AO70" s="103"/>
      <c r="AP70" s="206">
        <f>AI70+AC70+W70+Q70+K70+AO70</f>
        <v>0</v>
      </c>
      <c r="AQ70" s="355"/>
      <c r="AR70" s="77"/>
      <c r="AS70" s="77"/>
      <c r="AT70" s="77"/>
      <c r="AU70" s="77"/>
      <c r="AV70" s="77"/>
      <c r="AW70" s="77"/>
      <c r="AX70" s="77"/>
      <c r="AY70" s="77"/>
    </row>
    <row r="71" spans="1:54" s="17" customFormat="1" x14ac:dyDescent="0.3">
      <c r="A71" s="796"/>
      <c r="B71" s="798" t="s">
        <v>67</v>
      </c>
      <c r="C71" s="799"/>
      <c r="D71" s="799"/>
      <c r="E71" s="800"/>
      <c r="F71" s="104"/>
      <c r="G71" s="105"/>
      <c r="H71" s="105"/>
      <c r="I71" s="105"/>
      <c r="J71" s="105"/>
      <c r="K71" s="106"/>
      <c r="L71" s="105"/>
      <c r="M71" s="105"/>
      <c r="N71" s="105"/>
      <c r="O71" s="105"/>
      <c r="P71" s="105"/>
      <c r="Q71" s="107"/>
      <c r="R71" s="105"/>
      <c r="S71" s="105"/>
      <c r="T71" s="105"/>
      <c r="U71" s="105"/>
      <c r="V71" s="105"/>
      <c r="W71" s="107"/>
      <c r="X71" s="105"/>
      <c r="Y71" s="105"/>
      <c r="Z71" s="105"/>
      <c r="AA71" s="105"/>
      <c r="AB71" s="105"/>
      <c r="AC71" s="107"/>
      <c r="AD71" s="105"/>
      <c r="AE71" s="105"/>
      <c r="AF71" s="105"/>
      <c r="AG71" s="105"/>
      <c r="AH71" s="105"/>
      <c r="AI71" s="107"/>
      <c r="AJ71" s="105"/>
      <c r="AK71" s="105"/>
      <c r="AL71" s="105"/>
      <c r="AM71" s="105"/>
      <c r="AN71" s="105"/>
      <c r="AO71" s="107"/>
      <c r="AP71" s="206">
        <f t="shared" ref="AP71:AP72" si="41">AI71+AC71+W71+Q71+K71+AO71</f>
        <v>0</v>
      </c>
      <c r="AQ71" s="355"/>
      <c r="AR71" s="77"/>
      <c r="AS71" s="77"/>
      <c r="AT71" s="77"/>
      <c r="AU71" s="77"/>
      <c r="AV71" s="77"/>
      <c r="AW71" s="77"/>
      <c r="AX71" s="77"/>
      <c r="AY71" s="77"/>
    </row>
    <row r="72" spans="1:54" s="17" customFormat="1" ht="13.5" thickBot="1" x14ac:dyDescent="0.35">
      <c r="A72" s="796"/>
      <c r="B72" s="798" t="s">
        <v>68</v>
      </c>
      <c r="C72" s="799"/>
      <c r="D72" s="799"/>
      <c r="E72" s="800"/>
      <c r="F72" s="104"/>
      <c r="G72" s="105"/>
      <c r="H72" s="105"/>
      <c r="I72" s="105"/>
      <c r="J72" s="105"/>
      <c r="K72" s="106"/>
      <c r="L72" s="105"/>
      <c r="M72" s="105"/>
      <c r="N72" s="105"/>
      <c r="O72" s="105"/>
      <c r="P72" s="105"/>
      <c r="Q72" s="107"/>
      <c r="R72" s="105"/>
      <c r="S72" s="105"/>
      <c r="T72" s="105"/>
      <c r="U72" s="105"/>
      <c r="V72" s="105"/>
      <c r="W72" s="107"/>
      <c r="X72" s="105"/>
      <c r="Y72" s="105"/>
      <c r="Z72" s="105"/>
      <c r="AA72" s="105"/>
      <c r="AB72" s="105"/>
      <c r="AC72" s="107"/>
      <c r="AD72" s="105"/>
      <c r="AE72" s="105"/>
      <c r="AF72" s="105"/>
      <c r="AG72" s="105"/>
      <c r="AH72" s="105"/>
      <c r="AI72" s="107"/>
      <c r="AJ72" s="105"/>
      <c r="AK72" s="105"/>
      <c r="AL72" s="105"/>
      <c r="AM72" s="105"/>
      <c r="AN72" s="105"/>
      <c r="AO72" s="107"/>
      <c r="AP72" s="206">
        <f t="shared" si="41"/>
        <v>0</v>
      </c>
      <c r="AQ72" s="361"/>
      <c r="AR72" s="77"/>
      <c r="AS72" s="77"/>
      <c r="AT72" s="77"/>
      <c r="AU72" s="77"/>
      <c r="AV72" s="77"/>
      <c r="AW72" s="77"/>
      <c r="AX72" s="77"/>
      <c r="AY72" s="77"/>
    </row>
    <row r="73" spans="1:54" s="17" customFormat="1" ht="13.5" thickBot="1" x14ac:dyDescent="0.35">
      <c r="A73" s="796"/>
      <c r="B73" s="801" t="s">
        <v>69</v>
      </c>
      <c r="C73" s="802"/>
      <c r="D73" s="802"/>
      <c r="E73" s="802"/>
      <c r="F73" s="769"/>
      <c r="G73" s="769"/>
      <c r="H73" s="769"/>
      <c r="I73" s="769"/>
      <c r="J73" s="769"/>
      <c r="K73" s="62">
        <f>SUM(K70:K72)</f>
        <v>0</v>
      </c>
      <c r="L73" s="768" t="s">
        <v>70</v>
      </c>
      <c r="M73" s="769"/>
      <c r="N73" s="769"/>
      <c r="O73" s="769"/>
      <c r="P73" s="769"/>
      <c r="Q73" s="62">
        <f>SUM(Q70:Q72)</f>
        <v>0</v>
      </c>
      <c r="R73" s="768" t="s">
        <v>71</v>
      </c>
      <c r="S73" s="769"/>
      <c r="T73" s="769"/>
      <c r="U73" s="769"/>
      <c r="V73" s="769"/>
      <c r="W73" s="62">
        <f>SUM(W70:W72)</f>
        <v>0</v>
      </c>
      <c r="X73" s="768" t="s">
        <v>72</v>
      </c>
      <c r="Y73" s="769"/>
      <c r="Z73" s="769"/>
      <c r="AA73" s="769"/>
      <c r="AB73" s="769"/>
      <c r="AC73" s="62">
        <f>SUM(AC70:AC72)</f>
        <v>0</v>
      </c>
      <c r="AD73" s="768" t="s">
        <v>73</v>
      </c>
      <c r="AE73" s="769"/>
      <c r="AF73" s="769"/>
      <c r="AG73" s="769"/>
      <c r="AH73" s="769"/>
      <c r="AI73" s="62">
        <f>SUM(AI70:AI72)</f>
        <v>0</v>
      </c>
      <c r="AJ73" s="768" t="s">
        <v>176</v>
      </c>
      <c r="AK73" s="769"/>
      <c r="AL73" s="769"/>
      <c r="AM73" s="769"/>
      <c r="AN73" s="769"/>
      <c r="AO73" s="62">
        <f>SUM(AO70:AO72)</f>
        <v>0</v>
      </c>
      <c r="AP73" s="65">
        <f>K73+Q73+W73+AC73+AI73+AO73</f>
        <v>0</v>
      </c>
      <c r="AQ73" s="357" t="b">
        <f>IF(AP73=SUM(AP70:AP72),TRUE)</f>
        <v>1</v>
      </c>
      <c r="AR73" s="77"/>
      <c r="AS73" s="77"/>
      <c r="AT73" s="77"/>
      <c r="AU73" s="77"/>
      <c r="AV73" s="77"/>
      <c r="AW73" s="77"/>
      <c r="AX73" s="77"/>
      <c r="AY73" s="77"/>
    </row>
    <row r="74" spans="1:54" s="17" customFormat="1" ht="16.5" customHeight="1" thickBot="1" x14ac:dyDescent="0.5">
      <c r="A74" s="796"/>
      <c r="B74" s="815" t="s">
        <v>74</v>
      </c>
      <c r="C74" s="816"/>
      <c r="D74" s="816"/>
      <c r="E74" s="816"/>
      <c r="F74" s="97"/>
      <c r="G74" s="97"/>
      <c r="H74" s="97"/>
      <c r="I74" s="73"/>
      <c r="J74" s="73"/>
      <c r="K74" s="74"/>
      <c r="L74" s="97"/>
      <c r="M74" s="73"/>
      <c r="N74" s="73"/>
      <c r="O74" s="73"/>
      <c r="P74" s="73"/>
      <c r="Q74" s="74"/>
      <c r="R74" s="97"/>
      <c r="S74" s="73"/>
      <c r="T74" s="73"/>
      <c r="U74" s="73"/>
      <c r="V74" s="73"/>
      <c r="W74" s="108"/>
      <c r="X74" s="97"/>
      <c r="Y74" s="73"/>
      <c r="Z74" s="73"/>
      <c r="AA74" s="73"/>
      <c r="AB74" s="73"/>
      <c r="AC74" s="108"/>
      <c r="AD74" s="97"/>
      <c r="AE74" s="73"/>
      <c r="AF74" s="73"/>
      <c r="AG74" s="73"/>
      <c r="AH74" s="73"/>
      <c r="AI74" s="108"/>
      <c r="AJ74" s="97"/>
      <c r="AK74" s="73"/>
      <c r="AL74" s="73"/>
      <c r="AM74" s="73"/>
      <c r="AN74" s="73"/>
      <c r="AO74" s="108"/>
      <c r="AP74" s="76"/>
      <c r="AQ74" s="359"/>
      <c r="AR74" s="77"/>
      <c r="AS74" s="77"/>
      <c r="AT74" s="77"/>
      <c r="AU74" s="77"/>
      <c r="AV74" s="77"/>
      <c r="AW74" s="77"/>
      <c r="AX74" s="77"/>
      <c r="AY74" s="77"/>
    </row>
    <row r="75" spans="1:54" s="17" customFormat="1" ht="15" customHeight="1" x14ac:dyDescent="0.3">
      <c r="A75" s="796"/>
      <c r="B75" s="809" t="s">
        <v>75</v>
      </c>
      <c r="C75" s="810"/>
      <c r="D75" s="810"/>
      <c r="E75" s="811"/>
      <c r="F75" s="109"/>
      <c r="G75" s="110"/>
      <c r="H75" s="110"/>
      <c r="I75" s="110"/>
      <c r="J75" s="110"/>
      <c r="K75" s="111"/>
      <c r="L75" s="101"/>
      <c r="M75" s="101"/>
      <c r="N75" s="101"/>
      <c r="O75" s="101"/>
      <c r="P75" s="101"/>
      <c r="Q75" s="111"/>
      <c r="R75" s="101"/>
      <c r="S75" s="101"/>
      <c r="T75" s="101"/>
      <c r="U75" s="101"/>
      <c r="V75" s="101"/>
      <c r="W75" s="111"/>
      <c r="X75" s="101"/>
      <c r="Y75" s="101"/>
      <c r="Z75" s="101"/>
      <c r="AA75" s="101"/>
      <c r="AB75" s="101"/>
      <c r="AC75" s="111"/>
      <c r="AD75" s="101"/>
      <c r="AE75" s="101"/>
      <c r="AF75" s="101"/>
      <c r="AG75" s="101"/>
      <c r="AH75" s="101"/>
      <c r="AI75" s="111"/>
      <c r="AJ75" s="101"/>
      <c r="AK75" s="101"/>
      <c r="AL75" s="101"/>
      <c r="AM75" s="101"/>
      <c r="AN75" s="101"/>
      <c r="AO75" s="111"/>
      <c r="AP75" s="206">
        <f>AI75+AC75+W75+Q75+K75+AO75</f>
        <v>0</v>
      </c>
      <c r="AQ75" s="355"/>
      <c r="AR75" s="77"/>
      <c r="AS75" s="77"/>
      <c r="AT75" s="77"/>
      <c r="AU75" s="77"/>
      <c r="AV75" s="77"/>
      <c r="AW75" s="77"/>
      <c r="AX75" s="77"/>
      <c r="AY75" s="77"/>
    </row>
    <row r="76" spans="1:54" s="17" customFormat="1" x14ac:dyDescent="0.3">
      <c r="A76" s="796"/>
      <c r="B76" s="812" t="s">
        <v>76</v>
      </c>
      <c r="C76" s="813"/>
      <c r="D76" s="813"/>
      <c r="E76" s="814"/>
      <c r="F76" s="112"/>
      <c r="G76" s="113"/>
      <c r="H76" s="113"/>
      <c r="I76" s="113"/>
      <c r="J76" s="113"/>
      <c r="K76" s="114"/>
      <c r="L76" s="113"/>
      <c r="M76" s="113"/>
      <c r="N76" s="113"/>
      <c r="O76" s="113"/>
      <c r="P76" s="113"/>
      <c r="Q76" s="114"/>
      <c r="R76" s="113"/>
      <c r="S76" s="113"/>
      <c r="T76" s="113"/>
      <c r="U76" s="113"/>
      <c r="V76" s="113"/>
      <c r="W76" s="114"/>
      <c r="X76" s="113"/>
      <c r="Y76" s="113"/>
      <c r="Z76" s="113"/>
      <c r="AA76" s="113"/>
      <c r="AB76" s="113"/>
      <c r="AC76" s="114"/>
      <c r="AD76" s="113"/>
      <c r="AE76" s="113"/>
      <c r="AF76" s="113"/>
      <c r="AG76" s="113"/>
      <c r="AH76" s="113"/>
      <c r="AI76" s="114"/>
      <c r="AJ76" s="113"/>
      <c r="AK76" s="113"/>
      <c r="AL76" s="113"/>
      <c r="AM76" s="113"/>
      <c r="AN76" s="113"/>
      <c r="AO76" s="114"/>
      <c r="AP76" s="206">
        <f t="shared" ref="AP76:AP80" si="42">AI76+AC76+W76+Q76+K76+AO76</f>
        <v>0</v>
      </c>
      <c r="AQ76" s="355"/>
      <c r="AR76" s="77"/>
      <c r="AS76" s="77"/>
      <c r="AT76" s="77"/>
      <c r="AU76" s="77"/>
      <c r="AV76" s="77"/>
      <c r="AW76" s="77"/>
      <c r="AX76" s="77"/>
      <c r="AY76" s="77"/>
    </row>
    <row r="77" spans="1:54" s="17" customFormat="1" x14ac:dyDescent="0.3">
      <c r="A77" s="796"/>
      <c r="B77" s="812" t="s">
        <v>77</v>
      </c>
      <c r="C77" s="813"/>
      <c r="D77" s="813"/>
      <c r="E77" s="814"/>
      <c r="F77" s="112"/>
      <c r="G77" s="113"/>
      <c r="H77" s="113"/>
      <c r="I77" s="113"/>
      <c r="J77" s="113"/>
      <c r="K77" s="114"/>
      <c r="L77" s="113"/>
      <c r="M77" s="113"/>
      <c r="N77" s="113"/>
      <c r="O77" s="113"/>
      <c r="P77" s="113"/>
      <c r="Q77" s="114"/>
      <c r="R77" s="113"/>
      <c r="S77" s="113"/>
      <c r="T77" s="113"/>
      <c r="U77" s="113"/>
      <c r="V77" s="113"/>
      <c r="W77" s="114"/>
      <c r="X77" s="113"/>
      <c r="Y77" s="113"/>
      <c r="Z77" s="113"/>
      <c r="AA77" s="113"/>
      <c r="AB77" s="113"/>
      <c r="AC77" s="114"/>
      <c r="AD77" s="113"/>
      <c r="AE77" s="113"/>
      <c r="AF77" s="113"/>
      <c r="AG77" s="113"/>
      <c r="AH77" s="113"/>
      <c r="AI77" s="114"/>
      <c r="AJ77" s="113"/>
      <c r="AK77" s="113"/>
      <c r="AL77" s="113"/>
      <c r="AM77" s="113"/>
      <c r="AN77" s="113"/>
      <c r="AO77" s="114"/>
      <c r="AP77" s="206">
        <f t="shared" si="42"/>
        <v>0</v>
      </c>
      <c r="AQ77" s="355"/>
      <c r="AR77" s="77"/>
      <c r="AS77" s="77"/>
      <c r="AT77" s="77"/>
      <c r="AU77" s="77"/>
      <c r="AV77" s="77"/>
      <c r="AW77" s="77"/>
      <c r="AX77" s="77"/>
      <c r="AY77" s="77"/>
    </row>
    <row r="78" spans="1:54" s="17" customFormat="1" x14ac:dyDescent="0.3">
      <c r="A78" s="796"/>
      <c r="B78" s="812" t="s">
        <v>78</v>
      </c>
      <c r="C78" s="813"/>
      <c r="D78" s="813"/>
      <c r="E78" s="814"/>
      <c r="F78" s="112"/>
      <c r="G78" s="113"/>
      <c r="H78" s="113"/>
      <c r="I78" s="113"/>
      <c r="J78" s="113"/>
      <c r="K78" s="114"/>
      <c r="L78" s="113"/>
      <c r="M78" s="113"/>
      <c r="N78" s="113"/>
      <c r="O78" s="113"/>
      <c r="P78" s="113"/>
      <c r="Q78" s="114"/>
      <c r="R78" s="113"/>
      <c r="S78" s="113"/>
      <c r="T78" s="113"/>
      <c r="U78" s="113"/>
      <c r="V78" s="113"/>
      <c r="W78" s="114"/>
      <c r="X78" s="113"/>
      <c r="Y78" s="113"/>
      <c r="Z78" s="113"/>
      <c r="AA78" s="113"/>
      <c r="AB78" s="113"/>
      <c r="AC78" s="114"/>
      <c r="AD78" s="113"/>
      <c r="AE78" s="113"/>
      <c r="AF78" s="113"/>
      <c r="AG78" s="113"/>
      <c r="AH78" s="113"/>
      <c r="AI78" s="114"/>
      <c r="AJ78" s="113"/>
      <c r="AK78" s="113"/>
      <c r="AL78" s="113"/>
      <c r="AM78" s="113"/>
      <c r="AN78" s="113"/>
      <c r="AO78" s="114"/>
      <c r="AP78" s="206">
        <f t="shared" si="42"/>
        <v>0</v>
      </c>
      <c r="AQ78" s="355"/>
      <c r="AR78" s="77"/>
      <c r="AS78" s="77"/>
      <c r="AT78" s="77"/>
      <c r="AU78" s="77"/>
      <c r="AV78" s="77"/>
      <c r="AW78" s="77"/>
      <c r="AX78" s="77"/>
      <c r="AY78" s="77"/>
    </row>
    <row r="79" spans="1:54" s="17" customFormat="1" x14ac:dyDescent="0.3">
      <c r="A79" s="796"/>
      <c r="B79" s="812" t="s">
        <v>79</v>
      </c>
      <c r="C79" s="813"/>
      <c r="D79" s="813"/>
      <c r="E79" s="814"/>
      <c r="F79" s="112"/>
      <c r="G79" s="113"/>
      <c r="H79" s="113"/>
      <c r="I79" s="113"/>
      <c r="J79" s="113"/>
      <c r="K79" s="114"/>
      <c r="L79" s="113"/>
      <c r="M79" s="113"/>
      <c r="N79" s="113"/>
      <c r="O79" s="113"/>
      <c r="P79" s="113"/>
      <c r="Q79" s="114"/>
      <c r="R79" s="113"/>
      <c r="S79" s="113"/>
      <c r="T79" s="113"/>
      <c r="U79" s="113"/>
      <c r="V79" s="113"/>
      <c r="W79" s="114"/>
      <c r="X79" s="113"/>
      <c r="Y79" s="113"/>
      <c r="Z79" s="113"/>
      <c r="AA79" s="113"/>
      <c r="AB79" s="113"/>
      <c r="AC79" s="114"/>
      <c r="AD79" s="113"/>
      <c r="AE79" s="113"/>
      <c r="AF79" s="113"/>
      <c r="AG79" s="113"/>
      <c r="AH79" s="113"/>
      <c r="AI79" s="114"/>
      <c r="AJ79" s="113"/>
      <c r="AK79" s="113"/>
      <c r="AL79" s="113"/>
      <c r="AM79" s="113"/>
      <c r="AN79" s="113"/>
      <c r="AO79" s="114"/>
      <c r="AP79" s="206">
        <f t="shared" si="42"/>
        <v>0</v>
      </c>
      <c r="AQ79" s="355"/>
      <c r="AR79" s="77"/>
      <c r="AS79" s="77"/>
      <c r="AT79" s="77"/>
      <c r="AU79" s="77"/>
      <c r="AV79" s="77"/>
      <c r="AW79" s="77"/>
      <c r="AX79" s="77"/>
      <c r="AY79" s="77"/>
    </row>
    <row r="80" spans="1:54" s="17" customFormat="1" ht="15.75" customHeight="1" thickBot="1" x14ac:dyDescent="0.35">
      <c r="A80" s="796"/>
      <c r="B80" s="803" t="s">
        <v>121</v>
      </c>
      <c r="C80" s="804"/>
      <c r="D80" s="804"/>
      <c r="E80" s="805"/>
      <c r="F80" s="100"/>
      <c r="G80" s="101"/>
      <c r="H80" s="101"/>
      <c r="I80" s="101"/>
      <c r="J80" s="101"/>
      <c r="K80" s="103"/>
      <c r="L80" s="101"/>
      <c r="M80" s="101"/>
      <c r="N80" s="101"/>
      <c r="O80" s="101"/>
      <c r="P80" s="101"/>
      <c r="Q80" s="103"/>
      <c r="R80" s="101"/>
      <c r="S80" s="101"/>
      <c r="T80" s="101"/>
      <c r="U80" s="101"/>
      <c r="V80" s="101"/>
      <c r="W80" s="103"/>
      <c r="X80" s="101"/>
      <c r="Y80" s="101"/>
      <c r="Z80" s="101"/>
      <c r="AA80" s="101"/>
      <c r="AB80" s="101"/>
      <c r="AC80" s="103"/>
      <c r="AD80" s="101"/>
      <c r="AE80" s="101"/>
      <c r="AF80" s="101"/>
      <c r="AG80" s="101"/>
      <c r="AH80" s="101"/>
      <c r="AI80" s="103"/>
      <c r="AJ80" s="101"/>
      <c r="AK80" s="101"/>
      <c r="AL80" s="101"/>
      <c r="AM80" s="101"/>
      <c r="AN80" s="101"/>
      <c r="AO80" s="103"/>
      <c r="AP80" s="206">
        <f t="shared" si="42"/>
        <v>0</v>
      </c>
      <c r="AQ80" s="355"/>
      <c r="AR80" s="77"/>
      <c r="AS80" s="77"/>
      <c r="AT80" s="77"/>
      <c r="AU80" s="77"/>
      <c r="AV80" s="77"/>
      <c r="AW80" s="77"/>
      <c r="AX80" s="77"/>
      <c r="AY80" s="77"/>
    </row>
    <row r="81" spans="1:60" s="17" customFormat="1" ht="16.5" customHeight="1" thickBot="1" x14ac:dyDescent="0.35">
      <c r="A81" s="797"/>
      <c r="B81" s="784" t="s">
        <v>80</v>
      </c>
      <c r="C81" s="785"/>
      <c r="D81" s="785"/>
      <c r="E81" s="785"/>
      <c r="F81" s="785"/>
      <c r="G81" s="785"/>
      <c r="H81" s="785"/>
      <c r="I81" s="785"/>
      <c r="J81" s="785"/>
      <c r="K81" s="62">
        <f>SUM(K75:K80)</f>
        <v>0</v>
      </c>
      <c r="L81" s="784" t="s">
        <v>81</v>
      </c>
      <c r="M81" s="785"/>
      <c r="N81" s="785"/>
      <c r="O81" s="785"/>
      <c r="P81" s="785"/>
      <c r="Q81" s="62">
        <f>SUM(Q75:Q80)</f>
        <v>0</v>
      </c>
      <c r="R81" s="784" t="s">
        <v>82</v>
      </c>
      <c r="S81" s="785"/>
      <c r="T81" s="785"/>
      <c r="U81" s="785"/>
      <c r="V81" s="785"/>
      <c r="W81" s="62">
        <f>SUM(W75:W80)</f>
        <v>0</v>
      </c>
      <c r="X81" s="784" t="s">
        <v>83</v>
      </c>
      <c r="Y81" s="785"/>
      <c r="Z81" s="785"/>
      <c r="AA81" s="785"/>
      <c r="AB81" s="785"/>
      <c r="AC81" s="62">
        <f>SUM(AC75:AC80)</f>
        <v>0</v>
      </c>
      <c r="AD81" s="784" t="s">
        <v>84</v>
      </c>
      <c r="AE81" s="785"/>
      <c r="AF81" s="785"/>
      <c r="AG81" s="785"/>
      <c r="AH81" s="785"/>
      <c r="AI81" s="62">
        <f>SUM(AI75:AI80)</f>
        <v>0</v>
      </c>
      <c r="AJ81" s="784" t="s">
        <v>177</v>
      </c>
      <c r="AK81" s="785"/>
      <c r="AL81" s="785"/>
      <c r="AM81" s="785"/>
      <c r="AN81" s="785"/>
      <c r="AO81" s="62">
        <f>SUM(AO75:AO80)</f>
        <v>0</v>
      </c>
      <c r="AP81" s="115">
        <f>AI81+AC81+W81+Q81+K81+AO81</f>
        <v>0</v>
      </c>
      <c r="AQ81" s="364" t="b">
        <f>IF(AP81=SUM(AP75:AP80),TRUE)</f>
        <v>1</v>
      </c>
      <c r="AR81" s="77"/>
      <c r="AS81" s="77"/>
      <c r="AT81" s="77"/>
      <c r="AU81" s="77"/>
      <c r="AV81" s="77"/>
      <c r="AW81" s="77"/>
      <c r="AX81" s="77"/>
      <c r="AY81" s="77"/>
    </row>
    <row r="82" spans="1:60" s="17" customFormat="1" ht="8.25" customHeight="1" thickBot="1" x14ac:dyDescent="0.35">
      <c r="B82" s="116"/>
      <c r="C82" s="116"/>
      <c r="D82" s="116"/>
      <c r="E82" s="116"/>
      <c r="F82" s="116"/>
      <c r="G82" s="116"/>
      <c r="H82" s="116"/>
      <c r="I82" s="116"/>
      <c r="J82" s="116"/>
      <c r="K82" s="117"/>
      <c r="L82" s="116"/>
      <c r="M82" s="116"/>
      <c r="N82" s="116"/>
      <c r="O82" s="116"/>
      <c r="P82" s="116"/>
      <c r="Q82" s="117"/>
      <c r="R82" s="116"/>
      <c r="S82" s="116"/>
      <c r="T82" s="116"/>
      <c r="U82" s="116"/>
      <c r="V82" s="116"/>
      <c r="W82" s="117"/>
      <c r="X82" s="116"/>
      <c r="Y82" s="116"/>
      <c r="Z82" s="116"/>
      <c r="AA82" s="116"/>
      <c r="AB82" s="116"/>
      <c r="AC82" s="117"/>
      <c r="AD82" s="116"/>
      <c r="AE82" s="116"/>
      <c r="AF82" s="116"/>
      <c r="AG82" s="116"/>
      <c r="AH82" s="116"/>
      <c r="AI82" s="117"/>
      <c r="AJ82" s="116"/>
      <c r="AK82" s="116"/>
      <c r="AL82" s="116"/>
      <c r="AM82" s="116"/>
      <c r="AN82" s="116"/>
      <c r="AO82" s="117"/>
      <c r="AP82" s="118"/>
      <c r="AQ82" s="365"/>
      <c r="AR82" s="77"/>
      <c r="AS82" s="77"/>
      <c r="AT82" s="77"/>
      <c r="AU82" s="77"/>
      <c r="AV82" s="77"/>
      <c r="AW82" s="77"/>
      <c r="AX82" s="77"/>
      <c r="AY82" s="77"/>
    </row>
    <row r="83" spans="1:60" ht="23.25" customHeight="1" thickBot="1" x14ac:dyDescent="0.5">
      <c r="A83" s="857" t="s">
        <v>85</v>
      </c>
      <c r="B83" s="815" t="s">
        <v>86</v>
      </c>
      <c r="C83" s="816"/>
      <c r="D83" s="816"/>
      <c r="E83" s="816"/>
      <c r="F83" s="97"/>
      <c r="G83" s="97"/>
      <c r="H83" s="97"/>
      <c r="I83" s="73"/>
      <c r="J83" s="73"/>
      <c r="K83" s="73"/>
      <c r="L83" s="119"/>
      <c r="M83" s="120"/>
      <c r="N83" s="120"/>
      <c r="O83" s="120"/>
      <c r="P83" s="120"/>
      <c r="Q83" s="120"/>
      <c r="R83" s="119"/>
      <c r="S83" s="120"/>
      <c r="T83" s="120"/>
      <c r="U83" s="120"/>
      <c r="V83" s="120"/>
      <c r="W83" s="120"/>
      <c r="X83" s="119"/>
      <c r="Y83" s="120"/>
      <c r="Z83" s="120"/>
      <c r="AA83" s="120"/>
      <c r="AB83" s="120"/>
      <c r="AC83" s="120"/>
      <c r="AD83" s="119"/>
      <c r="AE83" s="120"/>
      <c r="AF83" s="120"/>
      <c r="AG83" s="120"/>
      <c r="AH83" s="120"/>
      <c r="AI83" s="120"/>
      <c r="AJ83" s="119"/>
      <c r="AK83" s="120"/>
      <c r="AL83" s="120"/>
      <c r="AM83" s="120"/>
      <c r="AN83" s="120"/>
      <c r="AO83" s="120"/>
      <c r="AP83" s="121"/>
      <c r="AQ83" s="363"/>
      <c r="AR83" s="77"/>
      <c r="AS83" s="77"/>
      <c r="AT83" s="77"/>
      <c r="AU83" s="77"/>
      <c r="AV83" s="77"/>
      <c r="AW83" s="77"/>
      <c r="AX83" s="77"/>
      <c r="AY83" s="77"/>
      <c r="AZ83" s="17"/>
      <c r="BA83" s="17"/>
      <c r="BB83" s="17"/>
    </row>
    <row r="84" spans="1:60" ht="21.5" x14ac:dyDescent="0.3">
      <c r="A84" s="858"/>
      <c r="B84" s="860" t="s">
        <v>216</v>
      </c>
      <c r="C84" s="861"/>
      <c r="D84" s="272"/>
      <c r="E84" s="272"/>
      <c r="F84" s="122"/>
      <c r="G84" s="123" t="s">
        <v>87</v>
      </c>
      <c r="H84" s="123" t="s">
        <v>88</v>
      </c>
      <c r="I84" s="123" t="s">
        <v>6</v>
      </c>
      <c r="J84" s="124" t="s">
        <v>89</v>
      </c>
      <c r="K84" s="125"/>
      <c r="L84" s="126"/>
      <c r="M84" s="123" t="s">
        <v>87</v>
      </c>
      <c r="N84" s="123" t="s">
        <v>88</v>
      </c>
      <c r="O84" s="123" t="s">
        <v>6</v>
      </c>
      <c r="P84" s="124" t="s">
        <v>89</v>
      </c>
      <c r="Q84" s="125"/>
      <c r="R84" s="126"/>
      <c r="S84" s="123" t="s">
        <v>87</v>
      </c>
      <c r="T84" s="123" t="s">
        <v>88</v>
      </c>
      <c r="U84" s="123" t="s">
        <v>6</v>
      </c>
      <c r="V84" s="124" t="s">
        <v>89</v>
      </c>
      <c r="W84" s="125"/>
      <c r="X84" s="127"/>
      <c r="Y84" s="123" t="s">
        <v>87</v>
      </c>
      <c r="Z84" s="123" t="s">
        <v>88</v>
      </c>
      <c r="AA84" s="123" t="s">
        <v>6</v>
      </c>
      <c r="AB84" s="124" t="s">
        <v>89</v>
      </c>
      <c r="AC84" s="125"/>
      <c r="AD84" s="126"/>
      <c r="AE84" s="123" t="s">
        <v>87</v>
      </c>
      <c r="AF84" s="123" t="s">
        <v>88</v>
      </c>
      <c r="AG84" s="123" t="s">
        <v>6</v>
      </c>
      <c r="AH84" s="128" t="s">
        <v>89</v>
      </c>
      <c r="AI84" s="129"/>
      <c r="AJ84" s="127"/>
      <c r="AK84" s="123" t="s">
        <v>87</v>
      </c>
      <c r="AL84" s="123" t="s">
        <v>88</v>
      </c>
      <c r="AM84" s="123" t="s">
        <v>6</v>
      </c>
      <c r="AN84" s="124" t="s">
        <v>89</v>
      </c>
      <c r="AO84" s="125"/>
      <c r="AP84" s="130"/>
      <c r="AQ84" s="366"/>
      <c r="AR84" s="77"/>
      <c r="AS84" s="77"/>
      <c r="AT84" s="77"/>
      <c r="AU84" s="77"/>
      <c r="AV84" s="77"/>
      <c r="AW84" s="77"/>
      <c r="AX84" s="77"/>
      <c r="AY84" s="77"/>
      <c r="AZ84" s="17"/>
      <c r="BA84" s="17"/>
      <c r="BB84" s="17"/>
    </row>
    <row r="85" spans="1:60" x14ac:dyDescent="0.3">
      <c r="A85" s="858"/>
      <c r="B85" s="855" t="s">
        <v>419</v>
      </c>
      <c r="C85" s="856"/>
      <c r="D85" s="856"/>
      <c r="E85" s="856"/>
      <c r="F85" s="132"/>
      <c r="G85" s="248"/>
      <c r="H85" s="248"/>
      <c r="I85" s="209">
        <f>SUM(G85:H85)</f>
        <v>0</v>
      </c>
      <c r="J85" s="256">
        <f>IF(I85&lt;=49999,I85,I85-(I85-50000))</f>
        <v>0</v>
      </c>
      <c r="K85" s="133"/>
      <c r="L85" s="132"/>
      <c r="M85" s="248"/>
      <c r="N85" s="248"/>
      <c r="O85" s="209">
        <f>SUM(M85:N85)</f>
        <v>0</v>
      </c>
      <c r="P85" s="256">
        <f>IF(J85+O85&lt;=49999,O85,(50000-J85))</f>
        <v>0</v>
      </c>
      <c r="Q85" s="133"/>
      <c r="R85" s="132"/>
      <c r="S85" s="248"/>
      <c r="T85" s="248"/>
      <c r="U85" s="209">
        <f>SUM(S85:T85)</f>
        <v>0</v>
      </c>
      <c r="V85" s="256">
        <f>IF(J85+P85+U85&lt;=49999,U85,(50000-P85-J85))</f>
        <v>0</v>
      </c>
      <c r="W85" s="133"/>
      <c r="X85" s="134"/>
      <c r="Y85" s="248"/>
      <c r="Z85" s="248"/>
      <c r="AA85" s="209">
        <f>SUM(Y85:Z85)</f>
        <v>0</v>
      </c>
      <c r="AB85" s="256">
        <f>IF(J85+P85+V85+AA85&lt;=49999,AA85,(50000-V85-P85-J85))</f>
        <v>0</v>
      </c>
      <c r="AC85" s="133"/>
      <c r="AD85" s="132"/>
      <c r="AE85" s="248"/>
      <c r="AF85" s="248"/>
      <c r="AG85" s="209">
        <f>SUM(AE85:AF85)</f>
        <v>0</v>
      </c>
      <c r="AH85" s="257">
        <f>IF(J85+P85+V85+AB85+AG85&lt;=49999,AG85,(50000-AB85-V85-P85-J85))</f>
        <v>0</v>
      </c>
      <c r="AI85" s="135"/>
      <c r="AJ85" s="134"/>
      <c r="AK85" s="248"/>
      <c r="AL85" s="248"/>
      <c r="AM85" s="209">
        <f>SUM(AK85:AL85)</f>
        <v>0</v>
      </c>
      <c r="AN85" s="257">
        <f>IF(J85+P85+V85+AB85+AH85+AM85&lt;=49999,AM85,(50000-AH85-AB85-V85-P85-J85))</f>
        <v>0</v>
      </c>
      <c r="AO85" s="133"/>
      <c r="AP85" s="136">
        <f>I85+O85+U85+AA85+AG85+AM85</f>
        <v>0</v>
      </c>
      <c r="AQ85" s="355"/>
      <c r="AR85" s="77"/>
      <c r="AS85" s="77"/>
      <c r="AT85" s="77"/>
      <c r="AU85" s="77"/>
      <c r="AV85" s="77"/>
      <c r="AW85" s="77"/>
      <c r="AX85" s="77"/>
      <c r="AY85" s="77"/>
      <c r="AZ85" s="17"/>
      <c r="BA85" s="17"/>
      <c r="BB85" s="17"/>
    </row>
    <row r="86" spans="1:60" x14ac:dyDescent="0.3">
      <c r="A86" s="858"/>
      <c r="B86" s="855" t="s">
        <v>91</v>
      </c>
      <c r="C86" s="856"/>
      <c r="D86" s="856"/>
      <c r="E86" s="856"/>
      <c r="F86" s="132"/>
      <c r="G86" s="248"/>
      <c r="H86" s="248"/>
      <c r="I86" s="209">
        <f>SUM(G86:H86)</f>
        <v>0</v>
      </c>
      <c r="J86" s="256">
        <f>IF(I86&lt;=49999,I86,I86-(I86-50000))</f>
        <v>0</v>
      </c>
      <c r="K86" s="133"/>
      <c r="L86" s="132"/>
      <c r="M86" s="248"/>
      <c r="N86" s="248"/>
      <c r="O86" s="209">
        <f>SUM(M86:N86)</f>
        <v>0</v>
      </c>
      <c r="P86" s="256">
        <f>IF(J86+O86&lt;=49999,O86,(50000-J86))</f>
        <v>0</v>
      </c>
      <c r="Q86" s="133"/>
      <c r="R86" s="132"/>
      <c r="S86" s="248"/>
      <c r="T86" s="248"/>
      <c r="U86" s="209">
        <f>SUM(S86:T86)</f>
        <v>0</v>
      </c>
      <c r="V86" s="256">
        <f t="shared" ref="V86:V89" si="43">IF(J86+P86+U86&lt;=49999,U86,(50000-P86-J86))</f>
        <v>0</v>
      </c>
      <c r="W86" s="133"/>
      <c r="X86" s="134"/>
      <c r="Y86" s="248"/>
      <c r="Z86" s="248"/>
      <c r="AA86" s="209">
        <f>SUM(Y86:Z86)</f>
        <v>0</v>
      </c>
      <c r="AB86" s="256">
        <f t="shared" ref="AB86:AB88" si="44">IF(J86+P86+V86+AA86&lt;=49999,AA86,(50000-V86-P86-J86))</f>
        <v>0</v>
      </c>
      <c r="AC86" s="133"/>
      <c r="AD86" s="132"/>
      <c r="AE86" s="248"/>
      <c r="AF86" s="248"/>
      <c r="AG86" s="209">
        <f>SUM(AE86:AF86)</f>
        <v>0</v>
      </c>
      <c r="AH86" s="257">
        <f t="shared" ref="AH86:AH89" si="45">IF(J86+P86+V86+AB86+AG86&lt;=49999,AG86,(50000-AB86-V86-P86-J86))</f>
        <v>0</v>
      </c>
      <c r="AI86" s="135"/>
      <c r="AJ86" s="134"/>
      <c r="AK86" s="248"/>
      <c r="AL86" s="248"/>
      <c r="AM86" s="209">
        <f>SUM(AK86:AL86)</f>
        <v>0</v>
      </c>
      <c r="AN86" s="257">
        <f t="shared" ref="AN86:AN89" si="46">IF(J86+P86+V86+AB86+AH86+AM86&lt;=49999,AM86,(50000-AH86-AB86-V86-P86-J86))</f>
        <v>0</v>
      </c>
      <c r="AO86" s="133"/>
      <c r="AP86" s="136">
        <f t="shared" ref="AP86:AP89" si="47">I86+O86+U86+AA86+AG86+AM86</f>
        <v>0</v>
      </c>
      <c r="AQ86" s="355"/>
      <c r="AR86" s="77"/>
      <c r="AS86" s="77"/>
      <c r="AT86" s="77"/>
      <c r="AU86" s="77"/>
      <c r="AV86" s="77"/>
      <c r="AW86" s="77"/>
      <c r="AX86" s="77"/>
      <c r="AY86" s="77"/>
      <c r="AZ86" s="17"/>
      <c r="BA86" s="17"/>
      <c r="BB86" s="17"/>
    </row>
    <row r="87" spans="1:60" x14ac:dyDescent="0.3">
      <c r="A87" s="858"/>
      <c r="B87" s="855" t="s">
        <v>92</v>
      </c>
      <c r="C87" s="856"/>
      <c r="D87" s="856"/>
      <c r="E87" s="856"/>
      <c r="F87" s="132"/>
      <c r="G87" s="248"/>
      <c r="H87" s="248"/>
      <c r="I87" s="209">
        <f>SUM(G87:H87)</f>
        <v>0</v>
      </c>
      <c r="J87" s="256">
        <f>IF(I87&lt;=49999,I87,I87-(I87-50000))</f>
        <v>0</v>
      </c>
      <c r="K87" s="133"/>
      <c r="L87" s="132"/>
      <c r="M87" s="248"/>
      <c r="N87" s="248"/>
      <c r="O87" s="209">
        <f>SUM(M87:N87)</f>
        <v>0</v>
      </c>
      <c r="P87" s="256">
        <f>IF(J87+O87&lt;=49999,O87,(50000-J87))</f>
        <v>0</v>
      </c>
      <c r="Q87" s="133"/>
      <c r="R87" s="132"/>
      <c r="S87" s="248"/>
      <c r="T87" s="248"/>
      <c r="U87" s="209">
        <f>SUM(S87:T87)</f>
        <v>0</v>
      </c>
      <c r="V87" s="256">
        <f t="shared" si="43"/>
        <v>0</v>
      </c>
      <c r="W87" s="133"/>
      <c r="X87" s="134"/>
      <c r="Y87" s="248"/>
      <c r="Z87" s="248"/>
      <c r="AA87" s="209">
        <f>SUM(Y87:Z87)</f>
        <v>0</v>
      </c>
      <c r="AB87" s="256">
        <f t="shared" si="44"/>
        <v>0</v>
      </c>
      <c r="AC87" s="133"/>
      <c r="AD87" s="132"/>
      <c r="AE87" s="248"/>
      <c r="AF87" s="248"/>
      <c r="AG87" s="209">
        <f>SUM(AE87:AF87)</f>
        <v>0</v>
      </c>
      <c r="AH87" s="257">
        <f t="shared" si="45"/>
        <v>0</v>
      </c>
      <c r="AI87" s="135"/>
      <c r="AJ87" s="134"/>
      <c r="AK87" s="248"/>
      <c r="AL87" s="248"/>
      <c r="AM87" s="209">
        <f>SUM(AK87:AL87)</f>
        <v>0</v>
      </c>
      <c r="AN87" s="257">
        <f t="shared" si="46"/>
        <v>0</v>
      </c>
      <c r="AO87" s="133"/>
      <c r="AP87" s="136">
        <f t="shared" si="47"/>
        <v>0</v>
      </c>
      <c r="AQ87" s="137"/>
      <c r="AR87" s="77"/>
      <c r="AS87" s="77"/>
      <c r="AT87" s="77"/>
      <c r="AU87" s="77"/>
      <c r="AV87" s="77"/>
      <c r="AW87" s="77"/>
      <c r="AX87" s="77"/>
      <c r="AY87" s="77"/>
      <c r="AZ87" s="17"/>
      <c r="BA87" s="17"/>
      <c r="BB87" s="17"/>
    </row>
    <row r="88" spans="1:60" x14ac:dyDescent="0.3">
      <c r="A88" s="858"/>
      <c r="B88" s="855" t="s">
        <v>93</v>
      </c>
      <c r="C88" s="856"/>
      <c r="D88" s="856"/>
      <c r="E88" s="856"/>
      <c r="F88" s="132"/>
      <c r="G88" s="248"/>
      <c r="H88" s="248"/>
      <c r="I88" s="209">
        <f>SUM(G88:H88)</f>
        <v>0</v>
      </c>
      <c r="J88" s="256">
        <f>IF(I88&lt;=49999,I88,I88-(I88-50000))</f>
        <v>0</v>
      </c>
      <c r="K88" s="133"/>
      <c r="L88" s="132"/>
      <c r="M88" s="248"/>
      <c r="N88" s="248"/>
      <c r="O88" s="209">
        <f>SUM(M88:N88)</f>
        <v>0</v>
      </c>
      <c r="P88" s="256">
        <f>IF(J88+O88&lt;=49999,O88,(50000-J88))</f>
        <v>0</v>
      </c>
      <c r="Q88" s="133"/>
      <c r="R88" s="132"/>
      <c r="S88" s="248"/>
      <c r="T88" s="248"/>
      <c r="U88" s="209">
        <f>SUM(S88:T88)</f>
        <v>0</v>
      </c>
      <c r="V88" s="256">
        <f t="shared" si="43"/>
        <v>0</v>
      </c>
      <c r="W88" s="133"/>
      <c r="X88" s="134"/>
      <c r="Y88" s="248"/>
      <c r="Z88" s="248"/>
      <c r="AA88" s="209">
        <f>SUM(Y88:Z88)</f>
        <v>0</v>
      </c>
      <c r="AB88" s="256">
        <f t="shared" si="44"/>
        <v>0</v>
      </c>
      <c r="AC88" s="133"/>
      <c r="AD88" s="132"/>
      <c r="AE88" s="248"/>
      <c r="AF88" s="248"/>
      <c r="AG88" s="209">
        <f>SUM(AE88:AF88)</f>
        <v>0</v>
      </c>
      <c r="AH88" s="257">
        <f t="shared" si="45"/>
        <v>0</v>
      </c>
      <c r="AI88" s="135"/>
      <c r="AJ88" s="134"/>
      <c r="AK88" s="248"/>
      <c r="AL88" s="248"/>
      <c r="AM88" s="209">
        <f>SUM(AK88:AL88)</f>
        <v>0</v>
      </c>
      <c r="AN88" s="257">
        <f t="shared" si="46"/>
        <v>0</v>
      </c>
      <c r="AO88" s="133"/>
      <c r="AP88" s="136">
        <f t="shared" si="47"/>
        <v>0</v>
      </c>
      <c r="AQ88" s="355"/>
      <c r="AR88" s="77"/>
      <c r="AS88" s="77"/>
      <c r="AT88" s="77"/>
      <c r="AU88" s="77"/>
      <c r="AV88" s="77"/>
      <c r="AW88" s="77"/>
      <c r="AX88" s="77"/>
      <c r="AY88" s="77"/>
      <c r="AZ88" s="17"/>
      <c r="BA88" s="17"/>
      <c r="BB88" s="17"/>
    </row>
    <row r="89" spans="1:60" x14ac:dyDescent="0.3">
      <c r="A89" s="858"/>
      <c r="B89" s="855" t="s">
        <v>94</v>
      </c>
      <c r="C89" s="856"/>
      <c r="D89" s="856"/>
      <c r="E89" s="856"/>
      <c r="F89" s="132"/>
      <c r="G89" s="248"/>
      <c r="H89" s="248"/>
      <c r="I89" s="209">
        <f>SUM(G89:H89)</f>
        <v>0</v>
      </c>
      <c r="J89" s="256">
        <f>IF(I89&lt;=49999,I89,I89-(I89-50000))</f>
        <v>0</v>
      </c>
      <c r="K89" s="133"/>
      <c r="L89" s="132"/>
      <c r="M89" s="248"/>
      <c r="N89" s="248"/>
      <c r="O89" s="209">
        <f>SUM(M89:N89)</f>
        <v>0</v>
      </c>
      <c r="P89" s="256">
        <f t="shared" ref="P89" si="48">IF(J89+O89&lt;=49999,O89,(50000-J89))</f>
        <v>0</v>
      </c>
      <c r="Q89" s="133"/>
      <c r="R89" s="132"/>
      <c r="S89" s="248"/>
      <c r="T89" s="248"/>
      <c r="U89" s="209">
        <f>SUM(S89:T89)</f>
        <v>0</v>
      </c>
      <c r="V89" s="256">
        <f t="shared" si="43"/>
        <v>0</v>
      </c>
      <c r="W89" s="133"/>
      <c r="X89" s="134"/>
      <c r="Y89" s="248"/>
      <c r="Z89" s="248"/>
      <c r="AA89" s="209">
        <f>SUM(Y89:Z89)</f>
        <v>0</v>
      </c>
      <c r="AB89" s="256">
        <f>IF(J89+P89+V89+AA89&lt;=49999,AA89,(50000-V89-P89-J89))</f>
        <v>0</v>
      </c>
      <c r="AC89" s="133"/>
      <c r="AD89" s="132"/>
      <c r="AE89" s="248"/>
      <c r="AF89" s="248"/>
      <c r="AG89" s="209">
        <f>SUM(AE89:AF89)</f>
        <v>0</v>
      </c>
      <c r="AH89" s="257">
        <f t="shared" si="45"/>
        <v>0</v>
      </c>
      <c r="AI89" s="135"/>
      <c r="AJ89" s="134"/>
      <c r="AK89" s="248"/>
      <c r="AL89" s="248"/>
      <c r="AM89" s="209">
        <f>SUM(AK89:AL89)</f>
        <v>0</v>
      </c>
      <c r="AN89" s="257">
        <f t="shared" si="46"/>
        <v>0</v>
      </c>
      <c r="AO89" s="133"/>
      <c r="AP89" s="136">
        <f t="shared" si="47"/>
        <v>0</v>
      </c>
      <c r="AQ89" s="355"/>
      <c r="AR89" s="77"/>
      <c r="AS89" s="77"/>
      <c r="AT89" s="77"/>
      <c r="AU89" s="77"/>
      <c r="AV89" s="77"/>
      <c r="AW89" s="77"/>
      <c r="AX89" s="77"/>
      <c r="AY89" s="77"/>
      <c r="AZ89" s="17"/>
      <c r="BA89" s="17"/>
      <c r="BB89" s="17"/>
    </row>
    <row r="90" spans="1:60" ht="13.5" thickBot="1" x14ac:dyDescent="0.35">
      <c r="A90" s="858"/>
      <c r="B90" s="138"/>
      <c r="C90" s="139"/>
      <c r="D90" s="139"/>
      <c r="E90" s="140" t="s">
        <v>32</v>
      </c>
      <c r="F90" s="141"/>
      <c r="G90" s="142">
        <f>SUM(G85:G89)</f>
        <v>0</v>
      </c>
      <c r="H90" s="142">
        <f>SUM(H85:H89)</f>
        <v>0</v>
      </c>
      <c r="I90" s="10">
        <f>SUM(I85:I89)</f>
        <v>0</v>
      </c>
      <c r="J90" s="143">
        <f>SUM(J85:J89)</f>
        <v>0</v>
      </c>
      <c r="K90" s="144"/>
      <c r="L90" s="141"/>
      <c r="M90" s="142">
        <f>SUM(M85:M89)</f>
        <v>0</v>
      </c>
      <c r="N90" s="142">
        <f>SUM(N85:N89)</f>
        <v>0</v>
      </c>
      <c r="O90" s="10">
        <f>SUM(O85:O89)</f>
        <v>0</v>
      </c>
      <c r="P90" s="256">
        <f>SUM(P85:P89)</f>
        <v>0</v>
      </c>
      <c r="Q90" s="144"/>
      <c r="R90" s="141"/>
      <c r="S90" s="142">
        <f>SUM(S85:S89)</f>
        <v>0</v>
      </c>
      <c r="T90" s="142">
        <f>SUM(T85:T89)</f>
        <v>0</v>
      </c>
      <c r="U90" s="10">
        <f>SUM(U85:U89)</f>
        <v>0</v>
      </c>
      <c r="V90" s="256">
        <f>SUM(V85:V89)</f>
        <v>0</v>
      </c>
      <c r="W90" s="144"/>
      <c r="X90" s="145"/>
      <c r="Y90" s="142">
        <f>SUM(Y85:Y89)</f>
        <v>0</v>
      </c>
      <c r="Z90" s="142">
        <f>SUM(Z85:Z89)</f>
        <v>0</v>
      </c>
      <c r="AA90" s="10">
        <f>SUM(AA85:AA89)</f>
        <v>0</v>
      </c>
      <c r="AB90" s="256">
        <f>SUM(AB85:AB89)</f>
        <v>0</v>
      </c>
      <c r="AC90" s="144"/>
      <c r="AD90" s="141"/>
      <c r="AE90" s="142">
        <f>SUM(AE85:AE89)</f>
        <v>0</v>
      </c>
      <c r="AF90" s="142">
        <f>SUM(AF85:AF89)</f>
        <v>0</v>
      </c>
      <c r="AG90" s="10">
        <f>SUM(AG85:AG89)</f>
        <v>0</v>
      </c>
      <c r="AH90" s="146">
        <f>SUM(AH85:AH89)</f>
        <v>0</v>
      </c>
      <c r="AI90" s="135"/>
      <c r="AJ90" s="145"/>
      <c r="AK90" s="142">
        <f>SUM(AK85:AK89)</f>
        <v>0</v>
      </c>
      <c r="AL90" s="142">
        <f>SUM(AL85:AL89)</f>
        <v>0</v>
      </c>
      <c r="AM90" s="10">
        <f>SUM(AM85:AM89)</f>
        <v>0</v>
      </c>
      <c r="AN90" s="143">
        <f>SUM(AN85:AN89)</f>
        <v>0</v>
      </c>
      <c r="AO90" s="144"/>
      <c r="AP90" s="136">
        <f>I90+O90+U90+AA90+AG90+AM90</f>
        <v>0</v>
      </c>
      <c r="AQ90" s="361"/>
      <c r="AR90" s="77"/>
      <c r="AS90" s="77"/>
      <c r="AT90" s="77"/>
      <c r="AU90" s="77"/>
      <c r="AV90" s="77"/>
      <c r="AW90" s="77"/>
      <c r="AX90" s="77"/>
      <c r="AY90" s="77"/>
      <c r="AZ90" s="17"/>
      <c r="BA90" s="17"/>
      <c r="BB90" s="17"/>
    </row>
    <row r="91" spans="1:60" ht="17.25" customHeight="1" thickBot="1" x14ac:dyDescent="0.35">
      <c r="A91" s="859"/>
      <c r="B91" s="768" t="s">
        <v>95</v>
      </c>
      <c r="C91" s="769"/>
      <c r="D91" s="769"/>
      <c r="E91" s="769"/>
      <c r="F91" s="802"/>
      <c r="G91" s="802"/>
      <c r="H91" s="802"/>
      <c r="I91" s="802"/>
      <c r="J91" s="862"/>
      <c r="K91" s="148">
        <f>I90</f>
        <v>0</v>
      </c>
      <c r="L91" s="801" t="s">
        <v>96</v>
      </c>
      <c r="M91" s="802"/>
      <c r="N91" s="802"/>
      <c r="O91" s="802"/>
      <c r="P91" s="862"/>
      <c r="Q91" s="149">
        <f>O90</f>
        <v>0</v>
      </c>
      <c r="R91" s="768" t="s">
        <v>97</v>
      </c>
      <c r="S91" s="769"/>
      <c r="T91" s="769"/>
      <c r="U91" s="769"/>
      <c r="V91" s="770"/>
      <c r="W91" s="150">
        <f>U90</f>
        <v>0</v>
      </c>
      <c r="X91" s="769" t="s">
        <v>98</v>
      </c>
      <c r="Y91" s="769"/>
      <c r="Z91" s="769"/>
      <c r="AA91" s="769"/>
      <c r="AB91" s="770"/>
      <c r="AC91" s="149">
        <f>AA90</f>
        <v>0</v>
      </c>
      <c r="AD91" s="768" t="s">
        <v>99</v>
      </c>
      <c r="AE91" s="769"/>
      <c r="AF91" s="769"/>
      <c r="AG91" s="769"/>
      <c r="AH91" s="770"/>
      <c r="AI91" s="150">
        <f>AG90</f>
        <v>0</v>
      </c>
      <c r="AJ91" s="769" t="s">
        <v>178</v>
      </c>
      <c r="AK91" s="769"/>
      <c r="AL91" s="769"/>
      <c r="AM91" s="769"/>
      <c r="AN91" s="770"/>
      <c r="AO91" s="150">
        <f>AM90</f>
        <v>0</v>
      </c>
      <c r="AP91" s="299">
        <f>AI91+AC91+W91+Q91+K91+AO91</f>
        <v>0</v>
      </c>
      <c r="AQ91" s="357" t="b">
        <f>IF(AP91=SUM(AP85:AP89),TRUE)</f>
        <v>1</v>
      </c>
      <c r="AR91" s="77"/>
      <c r="AS91" s="77"/>
      <c r="AT91" s="77"/>
      <c r="AU91" s="77"/>
      <c r="AV91" s="77"/>
      <c r="AW91" s="77"/>
      <c r="AX91" s="77"/>
      <c r="AY91" s="77"/>
      <c r="AZ91" s="17"/>
      <c r="BA91" s="17"/>
      <c r="BB91" s="17"/>
      <c r="BC91" s="17"/>
      <c r="BD91" s="17"/>
      <c r="BE91" s="17"/>
      <c r="BF91" s="17"/>
      <c r="BG91" s="17"/>
      <c r="BH91" s="17"/>
    </row>
    <row r="92" spans="1:60" s="17" customFormat="1" ht="7.5" customHeight="1" x14ac:dyDescent="0.3">
      <c r="A92" s="151"/>
      <c r="E92" s="68"/>
      <c r="F92" s="24"/>
      <c r="G92" s="24"/>
      <c r="H92" s="24"/>
      <c r="I92" s="24"/>
      <c r="J92" s="24"/>
      <c r="K92" s="70"/>
      <c r="L92" s="24"/>
      <c r="M92" s="24"/>
      <c r="N92" s="24"/>
      <c r="O92" s="24"/>
      <c r="P92" s="24"/>
      <c r="Q92" s="70"/>
      <c r="R92" s="24"/>
      <c r="S92" s="24"/>
      <c r="T92" s="24"/>
      <c r="U92" s="24"/>
      <c r="V92" s="24"/>
      <c r="W92" s="70"/>
      <c r="X92" s="24"/>
      <c r="Y92" s="24"/>
      <c r="Z92" s="24"/>
      <c r="AA92" s="24"/>
      <c r="AB92" s="24"/>
      <c r="AC92" s="70"/>
      <c r="AD92" s="24"/>
      <c r="AE92" s="24"/>
      <c r="AF92" s="24"/>
      <c r="AG92" s="24"/>
      <c r="AH92" s="24"/>
      <c r="AI92" s="70"/>
      <c r="AJ92" s="24"/>
      <c r="AK92" s="24"/>
      <c r="AL92" s="24"/>
      <c r="AM92" s="24"/>
      <c r="AN92" s="24"/>
      <c r="AO92" s="70"/>
      <c r="AP92" s="72"/>
      <c r="AQ92" s="358"/>
      <c r="AR92" s="77"/>
      <c r="AS92" s="77"/>
      <c r="AT92" s="77"/>
      <c r="AU92" s="77"/>
      <c r="AV92" s="77"/>
      <c r="AW92" s="77"/>
      <c r="AX92" s="77"/>
      <c r="AY92" s="77"/>
    </row>
    <row r="93" spans="1:60" s="17" customFormat="1" x14ac:dyDescent="0.3">
      <c r="A93" s="151"/>
      <c r="E93" s="68"/>
      <c r="F93" s="786" t="s">
        <v>100</v>
      </c>
      <c r="G93" s="786"/>
      <c r="H93" s="786"/>
      <c r="I93" s="786"/>
      <c r="J93" s="786"/>
      <c r="K93" s="152">
        <f>K54+K67+K73+K81+K91+K49</f>
        <v>0</v>
      </c>
      <c r="L93" s="786" t="s">
        <v>100</v>
      </c>
      <c r="M93" s="786"/>
      <c r="N93" s="786"/>
      <c r="O93" s="786"/>
      <c r="P93" s="786"/>
      <c r="Q93" s="152">
        <f>Q54+Q67+Q73+Q81+Q91+Q49</f>
        <v>0</v>
      </c>
      <c r="R93" s="786" t="s">
        <v>100</v>
      </c>
      <c r="S93" s="786"/>
      <c r="T93" s="786"/>
      <c r="U93" s="786"/>
      <c r="V93" s="786"/>
      <c r="W93" s="152">
        <f>W54+W67+W73+W81+W91+W49</f>
        <v>0</v>
      </c>
      <c r="X93" s="786" t="s">
        <v>100</v>
      </c>
      <c r="Y93" s="786"/>
      <c r="Z93" s="786"/>
      <c r="AA93" s="786"/>
      <c r="AB93" s="786"/>
      <c r="AC93" s="152">
        <f>AC54+AC67+AC73+AC81+AC91+AC49</f>
        <v>0</v>
      </c>
      <c r="AD93" s="786" t="s">
        <v>100</v>
      </c>
      <c r="AE93" s="786"/>
      <c r="AF93" s="786"/>
      <c r="AG93" s="786"/>
      <c r="AH93" s="786"/>
      <c r="AI93" s="152">
        <f>AI54+AI67+AI73+AI81+AI91+AI49</f>
        <v>0</v>
      </c>
      <c r="AJ93" s="786" t="s">
        <v>100</v>
      </c>
      <c r="AK93" s="786"/>
      <c r="AL93" s="786"/>
      <c r="AM93" s="786"/>
      <c r="AN93" s="786"/>
      <c r="AO93" s="152">
        <f>AO54+AO67+AO73+AO81+AO91+AO49</f>
        <v>0</v>
      </c>
      <c r="AP93" s="72"/>
      <c r="AQ93" s="358"/>
      <c r="AR93" s="77"/>
      <c r="AS93" s="77"/>
      <c r="AT93" s="77"/>
      <c r="AU93" s="77"/>
      <c r="AV93" s="77"/>
      <c r="AW93" s="77"/>
      <c r="AX93" s="77"/>
      <c r="AY93" s="77"/>
    </row>
    <row r="94" spans="1:60" s="17" customFormat="1" ht="13.5" thickBot="1" x14ac:dyDescent="0.35">
      <c r="A94" s="151"/>
      <c r="E94" s="68"/>
      <c r="F94" s="24"/>
      <c r="G94" s="24"/>
      <c r="H94" s="24"/>
      <c r="I94" s="24"/>
      <c r="J94" s="24"/>
      <c r="K94" s="70"/>
      <c r="L94" s="24"/>
      <c r="M94" s="24"/>
      <c r="N94" s="24"/>
      <c r="O94" s="24"/>
      <c r="P94" s="24"/>
      <c r="Q94" s="70"/>
      <c r="R94" s="24"/>
      <c r="S94" s="24"/>
      <c r="T94" s="24"/>
      <c r="U94" s="24"/>
      <c r="V94" s="24"/>
      <c r="W94" s="70"/>
      <c r="X94" s="24"/>
      <c r="Y94" s="24"/>
      <c r="Z94" s="24"/>
      <c r="AA94" s="24"/>
      <c r="AB94" s="24"/>
      <c r="AC94" s="70"/>
      <c r="AD94" s="24"/>
      <c r="AE94" s="24"/>
      <c r="AF94" s="24"/>
      <c r="AG94" s="24"/>
      <c r="AH94" s="24"/>
      <c r="AI94" s="70"/>
      <c r="AJ94" s="24"/>
      <c r="AK94" s="24"/>
      <c r="AL94" s="24"/>
      <c r="AM94" s="24"/>
      <c r="AN94" s="24"/>
      <c r="AO94" s="70"/>
      <c r="AP94" s="72"/>
      <c r="AQ94" s="358"/>
      <c r="AR94" s="77"/>
      <c r="AS94" s="77"/>
      <c r="AT94" s="77"/>
      <c r="AU94" s="77"/>
      <c r="AV94" s="77"/>
      <c r="AW94" s="77"/>
      <c r="AX94" s="77"/>
      <c r="AY94" s="77"/>
    </row>
    <row r="95" spans="1:60" s="17" customFormat="1" ht="27" customHeight="1" x14ac:dyDescent="0.45">
      <c r="A95" s="218"/>
      <c r="B95" s="218"/>
      <c r="C95" s="218"/>
      <c r="D95" s="218"/>
      <c r="E95" s="218"/>
      <c r="F95" s="792" t="s">
        <v>20</v>
      </c>
      <c r="G95" s="771"/>
      <c r="H95" s="771"/>
      <c r="I95" s="771"/>
      <c r="J95" s="771"/>
      <c r="K95" s="120"/>
      <c r="L95" s="771" t="s">
        <v>101</v>
      </c>
      <c r="M95" s="771"/>
      <c r="N95" s="771"/>
      <c r="O95" s="771"/>
      <c r="P95" s="771"/>
      <c r="Q95" s="120"/>
      <c r="R95" s="771" t="s">
        <v>102</v>
      </c>
      <c r="S95" s="771"/>
      <c r="T95" s="771"/>
      <c r="U95" s="771"/>
      <c r="V95" s="771"/>
      <c r="W95" s="120"/>
      <c r="X95" s="771" t="s">
        <v>103</v>
      </c>
      <c r="Y95" s="771"/>
      <c r="Z95" s="771"/>
      <c r="AA95" s="771"/>
      <c r="AB95" s="771"/>
      <c r="AC95" s="120"/>
      <c r="AD95" s="771" t="s">
        <v>104</v>
      </c>
      <c r="AE95" s="771"/>
      <c r="AF95" s="771"/>
      <c r="AG95" s="771"/>
      <c r="AH95" s="771"/>
      <c r="AI95" s="120"/>
      <c r="AJ95" s="771" t="s">
        <v>103</v>
      </c>
      <c r="AK95" s="771"/>
      <c r="AL95" s="771"/>
      <c r="AM95" s="771"/>
      <c r="AN95" s="771"/>
      <c r="AO95" s="120"/>
      <c r="AP95" s="121" t="s">
        <v>32</v>
      </c>
      <c r="AQ95" s="363"/>
      <c r="AR95" s="77"/>
      <c r="AS95" s="77"/>
      <c r="AT95" s="77"/>
      <c r="AU95" s="77"/>
      <c r="AV95" s="77"/>
      <c r="AW95" s="77"/>
      <c r="AX95" s="77"/>
      <c r="AY95" s="77"/>
    </row>
    <row r="96" spans="1:60" s="17" customFormat="1" ht="15.5" x14ac:dyDescent="0.45">
      <c r="A96" s="218"/>
      <c r="B96" s="218"/>
      <c r="C96" s="218"/>
      <c r="D96" s="218"/>
      <c r="E96" s="218"/>
      <c r="F96" s="778" t="s">
        <v>105</v>
      </c>
      <c r="G96" s="779"/>
      <c r="H96" s="779"/>
      <c r="I96" s="779"/>
      <c r="J96" s="780"/>
      <c r="K96" s="153">
        <f>K45+K93</f>
        <v>0</v>
      </c>
      <c r="L96" s="778" t="s">
        <v>105</v>
      </c>
      <c r="M96" s="779"/>
      <c r="N96" s="779"/>
      <c r="O96" s="779"/>
      <c r="P96" s="780"/>
      <c r="Q96" s="153">
        <f>Q45+Q93</f>
        <v>0</v>
      </c>
      <c r="R96" s="778" t="s">
        <v>105</v>
      </c>
      <c r="S96" s="779"/>
      <c r="T96" s="779"/>
      <c r="U96" s="779"/>
      <c r="V96" s="780"/>
      <c r="W96" s="153">
        <f>W45+W93</f>
        <v>0</v>
      </c>
      <c r="X96" s="778" t="s">
        <v>105</v>
      </c>
      <c r="Y96" s="779"/>
      <c r="Z96" s="779"/>
      <c r="AA96" s="779"/>
      <c r="AB96" s="780"/>
      <c r="AC96" s="153">
        <f>AC45+AC93</f>
        <v>0</v>
      </c>
      <c r="AD96" s="778" t="s">
        <v>105</v>
      </c>
      <c r="AE96" s="779"/>
      <c r="AF96" s="779"/>
      <c r="AG96" s="779"/>
      <c r="AH96" s="780"/>
      <c r="AI96" s="153">
        <f>AI45+AI93</f>
        <v>0</v>
      </c>
      <c r="AJ96" s="778" t="s">
        <v>105</v>
      </c>
      <c r="AK96" s="779"/>
      <c r="AL96" s="779"/>
      <c r="AM96" s="779"/>
      <c r="AN96" s="780"/>
      <c r="AO96" s="153">
        <f>AO45+AO93</f>
        <v>0</v>
      </c>
      <c r="AP96" s="154">
        <f>K96+Q96+W96+AC96+AI96+AO96</f>
        <v>0</v>
      </c>
      <c r="AQ96" s="367"/>
      <c r="AR96" s="77"/>
      <c r="AS96" s="77"/>
      <c r="AT96" s="77"/>
      <c r="AU96" s="77"/>
      <c r="AV96" s="77"/>
      <c r="AW96" s="77"/>
      <c r="AX96" s="77"/>
      <c r="AY96" s="77"/>
    </row>
    <row r="97" spans="1:60" s="17" customFormat="1" ht="15" thickBot="1" x14ac:dyDescent="0.4">
      <c r="B97" s="155"/>
      <c r="C97" s="155"/>
      <c r="D97" s="155"/>
      <c r="E97" s="218"/>
      <c r="F97" s="791" t="s">
        <v>106</v>
      </c>
      <c r="G97" s="781"/>
      <c r="H97" s="781"/>
      <c r="I97" s="781"/>
      <c r="J97" s="781"/>
      <c r="K97" s="156">
        <f>K96-H90</f>
        <v>0</v>
      </c>
      <c r="L97" s="791" t="s">
        <v>106</v>
      </c>
      <c r="M97" s="781"/>
      <c r="N97" s="781"/>
      <c r="O97" s="781"/>
      <c r="P97" s="863"/>
      <c r="Q97" s="156">
        <f>Q96-N90</f>
        <v>0</v>
      </c>
      <c r="R97" s="791" t="s">
        <v>106</v>
      </c>
      <c r="S97" s="781"/>
      <c r="T97" s="781"/>
      <c r="U97" s="781"/>
      <c r="V97" s="781"/>
      <c r="W97" s="157">
        <f>W96-T90</f>
        <v>0</v>
      </c>
      <c r="X97" s="781" t="s">
        <v>106</v>
      </c>
      <c r="Y97" s="781"/>
      <c r="Z97" s="781"/>
      <c r="AA97" s="781"/>
      <c r="AB97" s="781"/>
      <c r="AC97" s="156">
        <f>AC96-Z90</f>
        <v>0</v>
      </c>
      <c r="AD97" s="791" t="s">
        <v>106</v>
      </c>
      <c r="AE97" s="781"/>
      <c r="AF97" s="781"/>
      <c r="AG97" s="781"/>
      <c r="AH97" s="781"/>
      <c r="AI97" s="157">
        <f>AI96-AF90</f>
        <v>0</v>
      </c>
      <c r="AJ97" s="781" t="s">
        <v>106</v>
      </c>
      <c r="AK97" s="781"/>
      <c r="AL97" s="781"/>
      <c r="AM97" s="781"/>
      <c r="AN97" s="781"/>
      <c r="AO97" s="156">
        <f>AO96-AL90</f>
        <v>0</v>
      </c>
      <c r="AP97" s="254">
        <f>K97+Q97+W97+AC97+AI97+AO97</f>
        <v>0</v>
      </c>
      <c r="AQ97" s="368" t="b">
        <f>IF(AP97=(AP96-(H90+N90+T90+Z90+AF90+AL90)),TRUE)</f>
        <v>1</v>
      </c>
      <c r="AR97" s="77"/>
      <c r="AS97" s="77"/>
      <c r="AT97" s="77"/>
      <c r="AU97" s="77"/>
      <c r="AV97" s="77"/>
      <c r="AW97" s="77"/>
      <c r="AX97" s="77"/>
      <c r="AY97" s="77"/>
    </row>
    <row r="98" spans="1:60" s="17" customFormat="1" ht="15.5" x14ac:dyDescent="0.45">
      <c r="A98" s="155"/>
      <c r="B98" s="155"/>
      <c r="C98" s="155"/>
      <c r="D98" s="155"/>
      <c r="E98" s="218"/>
      <c r="F98" s="754" t="s">
        <v>107</v>
      </c>
      <c r="G98" s="755"/>
      <c r="H98" s="755"/>
      <c r="I98" s="755"/>
      <c r="J98" s="756"/>
      <c r="K98" s="226">
        <f>K96-(K73+K81+K91)+J90</f>
        <v>0</v>
      </c>
      <c r="L98" s="754" t="s">
        <v>107</v>
      </c>
      <c r="M98" s="755"/>
      <c r="N98" s="755"/>
      <c r="O98" s="755"/>
      <c r="P98" s="756"/>
      <c r="Q98" s="226">
        <f>Q96-(Q73+Q81+Q91)+P90</f>
        <v>0</v>
      </c>
      <c r="R98" s="754" t="s">
        <v>107</v>
      </c>
      <c r="S98" s="755"/>
      <c r="T98" s="755"/>
      <c r="U98" s="755"/>
      <c r="V98" s="756"/>
      <c r="W98" s="158">
        <f>W96-(W73+W81+W91)+V90</f>
        <v>0</v>
      </c>
      <c r="X98" s="755" t="s">
        <v>107</v>
      </c>
      <c r="Y98" s="755"/>
      <c r="Z98" s="755"/>
      <c r="AA98" s="755"/>
      <c r="AB98" s="755"/>
      <c r="AC98" s="226">
        <f>AC96-(AC73+AC81+AC91)+AB90</f>
        <v>0</v>
      </c>
      <c r="AD98" s="754" t="s">
        <v>107</v>
      </c>
      <c r="AE98" s="755"/>
      <c r="AF98" s="755"/>
      <c r="AG98" s="755"/>
      <c r="AH98" s="756"/>
      <c r="AI98" s="158">
        <f>AI96-(AI73+AI81+AI91)+AH90</f>
        <v>0</v>
      </c>
      <c r="AJ98" s="755" t="s">
        <v>107</v>
      </c>
      <c r="AK98" s="755"/>
      <c r="AL98" s="755"/>
      <c r="AM98" s="755"/>
      <c r="AN98" s="755"/>
      <c r="AO98" s="294">
        <f>AO96-(AO73+AO81+AO91)+AN90</f>
        <v>0</v>
      </c>
      <c r="AP98" s="295">
        <f>K98+Q98+W98+AC98+AI98+AO98</f>
        <v>0</v>
      </c>
      <c r="AQ98" s="369"/>
      <c r="AR98" s="77"/>
      <c r="AS98" s="77"/>
      <c r="AT98" s="77"/>
      <c r="AU98" s="77"/>
      <c r="AV98" s="77"/>
      <c r="AW98" s="77"/>
      <c r="AX98" s="77"/>
      <c r="AY98" s="77"/>
    </row>
    <row r="99" spans="1:60" s="17" customFormat="1" ht="15.5" x14ac:dyDescent="0.45">
      <c r="A99" s="218"/>
      <c r="B99" s="218"/>
      <c r="C99" s="218"/>
      <c r="D99" s="159"/>
      <c r="E99" s="218"/>
      <c r="F99" s="757" t="s">
        <v>108</v>
      </c>
      <c r="G99" s="758"/>
      <c r="H99" s="758"/>
      <c r="I99" s="758"/>
      <c r="J99" s="759"/>
      <c r="K99" s="228">
        <f>$I$9*K98</f>
        <v>0</v>
      </c>
      <c r="L99" s="757" t="s">
        <v>108</v>
      </c>
      <c r="M99" s="758"/>
      <c r="N99" s="758"/>
      <c r="O99" s="758"/>
      <c r="P99" s="759"/>
      <c r="Q99" s="228">
        <f>$I$9*Q98</f>
        <v>0</v>
      </c>
      <c r="R99" s="757" t="s">
        <v>108</v>
      </c>
      <c r="S99" s="758"/>
      <c r="T99" s="758"/>
      <c r="U99" s="758"/>
      <c r="V99" s="758"/>
      <c r="W99" s="160">
        <f>$I$9*W98</f>
        <v>0</v>
      </c>
      <c r="X99" s="758" t="s">
        <v>108</v>
      </c>
      <c r="Y99" s="758"/>
      <c r="Z99" s="758"/>
      <c r="AA99" s="758"/>
      <c r="AB99" s="758"/>
      <c r="AC99" s="228">
        <f>$I$9*AC98</f>
        <v>0</v>
      </c>
      <c r="AD99" s="757" t="s">
        <v>108</v>
      </c>
      <c r="AE99" s="758"/>
      <c r="AF99" s="758"/>
      <c r="AG99" s="758"/>
      <c r="AH99" s="758"/>
      <c r="AI99" s="160">
        <f>$I$9*AI98</f>
        <v>0</v>
      </c>
      <c r="AJ99" s="758" t="s">
        <v>108</v>
      </c>
      <c r="AK99" s="758"/>
      <c r="AL99" s="758"/>
      <c r="AM99" s="758"/>
      <c r="AN99" s="758"/>
      <c r="AO99" s="296">
        <f>$I$9*AO98</f>
        <v>0</v>
      </c>
      <c r="AP99" s="297">
        <f>AI99+AC99+W99+Q99+K99+AO99</f>
        <v>0</v>
      </c>
      <c r="AQ99" s="368" t="b">
        <f>IF(AP99=AP98*I9,TRUE)</f>
        <v>1</v>
      </c>
      <c r="AR99" s="77"/>
      <c r="AS99" s="77"/>
      <c r="AT99" s="77"/>
      <c r="AU99" s="77"/>
      <c r="AV99" s="77"/>
      <c r="AW99" s="77"/>
      <c r="AX99" s="77"/>
      <c r="AY99" s="77"/>
    </row>
    <row r="100" spans="1:60" s="17" customFormat="1" ht="21.75" customHeight="1" thickBot="1" x14ac:dyDescent="0.5">
      <c r="A100" s="218"/>
      <c r="B100" s="218"/>
      <c r="C100" s="218"/>
      <c r="D100" s="159"/>
      <c r="E100" s="218"/>
      <c r="F100" s="760" t="s">
        <v>109</v>
      </c>
      <c r="G100" s="761"/>
      <c r="H100" s="761"/>
      <c r="I100" s="761"/>
      <c r="J100" s="761"/>
      <c r="K100" s="227">
        <f>K96+K99</f>
        <v>0</v>
      </c>
      <c r="L100" s="760" t="s">
        <v>110</v>
      </c>
      <c r="M100" s="761"/>
      <c r="N100" s="761"/>
      <c r="O100" s="761"/>
      <c r="P100" s="762"/>
      <c r="Q100" s="227">
        <f>Q96+Q99</f>
        <v>0</v>
      </c>
      <c r="R100" s="760" t="s">
        <v>111</v>
      </c>
      <c r="S100" s="761"/>
      <c r="T100" s="761"/>
      <c r="U100" s="761"/>
      <c r="V100" s="761"/>
      <c r="W100" s="161">
        <f>W96+W99</f>
        <v>0</v>
      </c>
      <c r="X100" s="761" t="s">
        <v>112</v>
      </c>
      <c r="Y100" s="761"/>
      <c r="Z100" s="761"/>
      <c r="AA100" s="761"/>
      <c r="AB100" s="761"/>
      <c r="AC100" s="227">
        <f>AC96+AC99</f>
        <v>0</v>
      </c>
      <c r="AD100" s="760" t="s">
        <v>113</v>
      </c>
      <c r="AE100" s="761"/>
      <c r="AF100" s="761"/>
      <c r="AG100" s="761"/>
      <c r="AH100" s="761"/>
      <c r="AI100" s="161">
        <f>AI96+AI99</f>
        <v>0</v>
      </c>
      <c r="AJ100" s="761" t="s">
        <v>213</v>
      </c>
      <c r="AK100" s="761"/>
      <c r="AL100" s="761"/>
      <c r="AM100" s="761"/>
      <c r="AN100" s="761"/>
      <c r="AO100" s="298">
        <f>AO96+AO99</f>
        <v>0</v>
      </c>
      <c r="AP100" s="161">
        <f>AI100+AC100+W100+Q100+K100+AO100</f>
        <v>0</v>
      </c>
      <c r="AQ100" s="357" t="b">
        <f>IF(AP100=AP96+AP99,TRUE)</f>
        <v>1</v>
      </c>
      <c r="AR100" s="77"/>
      <c r="AS100" s="77"/>
      <c r="AT100" s="77"/>
      <c r="AU100" s="77"/>
      <c r="AV100" s="77"/>
      <c r="AW100" s="77"/>
      <c r="AX100" s="77"/>
      <c r="AY100" s="77"/>
    </row>
    <row r="101" spans="1:60" s="17" customFormat="1" ht="21.75" hidden="1" customHeight="1" thickBot="1" x14ac:dyDescent="0.4">
      <c r="A101" s="218"/>
      <c r="B101" s="218"/>
      <c r="C101" s="218"/>
      <c r="D101" s="183"/>
      <c r="E101" s="68"/>
      <c r="F101" s="24"/>
      <c r="G101" s="24"/>
      <c r="H101" s="24"/>
      <c r="I101" s="24"/>
      <c r="J101" s="24"/>
      <c r="K101" s="70"/>
      <c r="L101" s="24"/>
      <c r="M101" s="24"/>
      <c r="N101" s="24"/>
      <c r="O101" s="24"/>
      <c r="P101" s="24"/>
      <c r="Q101" s="70"/>
      <c r="R101" s="24"/>
      <c r="S101" s="24"/>
      <c r="T101" s="24"/>
      <c r="U101" s="24"/>
      <c r="V101" s="24"/>
      <c r="W101" s="70"/>
      <c r="X101" s="24"/>
      <c r="Y101" s="24"/>
      <c r="Z101" s="24"/>
      <c r="AA101" s="24"/>
      <c r="AB101" s="24"/>
      <c r="AC101" s="70"/>
      <c r="AD101" s="24"/>
      <c r="AE101" s="24"/>
      <c r="AF101" s="24"/>
      <c r="AG101" s="24"/>
      <c r="AH101" s="24"/>
      <c r="AI101" s="70"/>
      <c r="AJ101" s="24"/>
      <c r="AK101" s="24"/>
      <c r="AL101" s="24"/>
      <c r="AM101" s="24"/>
      <c r="AN101" s="24"/>
      <c r="AO101" s="70"/>
      <c r="AP101" s="72"/>
      <c r="AQ101" s="358"/>
      <c r="AR101" s="77"/>
      <c r="AS101" s="77"/>
      <c r="AT101" s="77"/>
      <c r="AU101" s="77"/>
      <c r="AV101" s="77"/>
      <c r="AW101" s="77"/>
      <c r="AX101" s="77"/>
      <c r="AY101" s="77"/>
    </row>
    <row r="102" spans="1:60" ht="26.25" hidden="1" customHeight="1" x14ac:dyDescent="0.45">
      <c r="A102" s="218"/>
      <c r="B102" s="218"/>
      <c r="C102" s="218"/>
      <c r="D102" s="183"/>
      <c r="E102" s="218"/>
      <c r="F102" s="792" t="s">
        <v>20</v>
      </c>
      <c r="G102" s="771"/>
      <c r="H102" s="771"/>
      <c r="I102" s="771"/>
      <c r="J102" s="771"/>
      <c r="K102" s="120"/>
      <c r="L102" s="771" t="s">
        <v>101</v>
      </c>
      <c r="M102" s="771"/>
      <c r="N102" s="771"/>
      <c r="O102" s="771"/>
      <c r="P102" s="771"/>
      <c r="Q102" s="120"/>
      <c r="R102" s="771" t="s">
        <v>102</v>
      </c>
      <c r="S102" s="771"/>
      <c r="T102" s="771"/>
      <c r="U102" s="771"/>
      <c r="V102" s="771"/>
      <c r="W102" s="120"/>
      <c r="X102" s="771" t="s">
        <v>103</v>
      </c>
      <c r="Y102" s="771"/>
      <c r="Z102" s="771"/>
      <c r="AA102" s="771"/>
      <c r="AB102" s="771"/>
      <c r="AC102" s="120"/>
      <c r="AD102" s="771" t="s">
        <v>104</v>
      </c>
      <c r="AE102" s="771"/>
      <c r="AF102" s="771"/>
      <c r="AG102" s="771"/>
      <c r="AH102" s="771"/>
      <c r="AI102" s="120"/>
      <c r="AJ102" s="771" t="s">
        <v>103</v>
      </c>
      <c r="AK102" s="771"/>
      <c r="AL102" s="771"/>
      <c r="AM102" s="771"/>
      <c r="AN102" s="771"/>
      <c r="AO102" s="120"/>
      <c r="AP102" s="121" t="s">
        <v>32</v>
      </c>
      <c r="AQ102" s="363"/>
      <c r="AR102" s="77"/>
      <c r="AS102" s="77"/>
      <c r="AT102" s="77"/>
      <c r="AU102" s="77"/>
      <c r="AV102" s="77"/>
      <c r="AW102" s="77"/>
      <c r="AX102" s="77"/>
      <c r="AY102" s="77"/>
      <c r="AZ102" s="17"/>
      <c r="BA102" s="17"/>
      <c r="BB102" s="17"/>
      <c r="BC102" s="17"/>
      <c r="BD102" s="17"/>
      <c r="BE102" s="17"/>
      <c r="BF102" s="17"/>
      <c r="BG102" s="17"/>
      <c r="BH102" s="17"/>
    </row>
    <row r="103" spans="1:60" s="17" customFormat="1" ht="15.75" hidden="1" customHeight="1" x14ac:dyDescent="0.35">
      <c r="A103" s="218"/>
      <c r="B103" s="218"/>
      <c r="C103" s="218"/>
      <c r="D103" s="218"/>
      <c r="E103" s="218"/>
      <c r="F103" s="772" t="s">
        <v>152</v>
      </c>
      <c r="G103" s="773"/>
      <c r="H103" s="773"/>
      <c r="I103" s="773"/>
      <c r="J103" s="774"/>
      <c r="K103" s="184">
        <f>K45+K54+K67+K73+K81+I90</f>
        <v>0</v>
      </c>
      <c r="L103" s="772" t="s">
        <v>152</v>
      </c>
      <c r="M103" s="773"/>
      <c r="N103" s="773"/>
      <c r="O103" s="773"/>
      <c r="P103" s="774"/>
      <c r="Q103" s="184">
        <f>Q45+Q54+Q67+Q73+Q81+O90</f>
        <v>0</v>
      </c>
      <c r="R103" s="772" t="s">
        <v>152</v>
      </c>
      <c r="S103" s="773"/>
      <c r="T103" s="773"/>
      <c r="U103" s="773"/>
      <c r="V103" s="774"/>
      <c r="W103" s="184">
        <f>W45+W54+W67+W73+W81+U90</f>
        <v>0</v>
      </c>
      <c r="X103" s="772" t="s">
        <v>152</v>
      </c>
      <c r="Y103" s="773"/>
      <c r="Z103" s="773"/>
      <c r="AA103" s="773"/>
      <c r="AB103" s="774"/>
      <c r="AC103" s="184">
        <f>AC45+AC54+AC67+AC73+AC81+AA90</f>
        <v>0</v>
      </c>
      <c r="AD103" s="772" t="s">
        <v>152</v>
      </c>
      <c r="AE103" s="773"/>
      <c r="AF103" s="773"/>
      <c r="AG103" s="773"/>
      <c r="AH103" s="774"/>
      <c r="AI103" s="184">
        <f>AI45+AI54+AI67+AI73+AI81+AG90</f>
        <v>0</v>
      </c>
      <c r="AJ103" s="772" t="s">
        <v>152</v>
      </c>
      <c r="AK103" s="773"/>
      <c r="AL103" s="773"/>
      <c r="AM103" s="773"/>
      <c r="AN103" s="774"/>
      <c r="AO103" s="184">
        <f>AO45+AO54+AO67+AO73+AO81+AM90</f>
        <v>0</v>
      </c>
      <c r="AP103" s="185">
        <f>K103+Q103+W103+AC103+AI103</f>
        <v>0</v>
      </c>
      <c r="AQ103" s="367"/>
      <c r="AR103" s="77"/>
      <c r="AS103" s="186"/>
      <c r="AT103" s="77"/>
      <c r="AU103" s="77"/>
      <c r="AV103" s="77"/>
      <c r="AW103" s="77"/>
      <c r="AX103" s="77"/>
      <c r="AY103" s="77"/>
    </row>
    <row r="104" spans="1:60" ht="16.5" hidden="1" customHeight="1" x14ac:dyDescent="0.35">
      <c r="A104" s="218"/>
      <c r="B104" s="218"/>
      <c r="C104" s="218"/>
      <c r="D104" s="218"/>
      <c r="E104" s="218"/>
      <c r="F104" s="793" t="s">
        <v>106</v>
      </c>
      <c r="G104" s="794"/>
      <c r="H104" s="794"/>
      <c r="I104" s="794"/>
      <c r="J104" s="794"/>
      <c r="K104" s="187">
        <f>K103-H90</f>
        <v>0</v>
      </c>
      <c r="L104" s="775" t="s">
        <v>106</v>
      </c>
      <c r="M104" s="776"/>
      <c r="N104" s="776"/>
      <c r="O104" s="776"/>
      <c r="P104" s="777"/>
      <c r="Q104" s="187">
        <f>Q103-N90</f>
        <v>0</v>
      </c>
      <c r="R104" s="775" t="s">
        <v>106</v>
      </c>
      <c r="S104" s="776"/>
      <c r="T104" s="776"/>
      <c r="U104" s="776"/>
      <c r="V104" s="776"/>
      <c r="W104" s="187">
        <f>W103-T90</f>
        <v>0</v>
      </c>
      <c r="X104" s="775" t="s">
        <v>106</v>
      </c>
      <c r="Y104" s="776"/>
      <c r="Z104" s="776"/>
      <c r="AA104" s="776"/>
      <c r="AB104" s="777"/>
      <c r="AC104" s="187">
        <f>AC103-Z90</f>
        <v>0</v>
      </c>
      <c r="AD104" s="775" t="s">
        <v>106</v>
      </c>
      <c r="AE104" s="776"/>
      <c r="AF104" s="776"/>
      <c r="AG104" s="776"/>
      <c r="AH104" s="776"/>
      <c r="AI104" s="187">
        <f>AI103-AF90</f>
        <v>0</v>
      </c>
      <c r="AJ104" s="775" t="s">
        <v>106</v>
      </c>
      <c r="AK104" s="776"/>
      <c r="AL104" s="776"/>
      <c r="AM104" s="776"/>
      <c r="AN104" s="777"/>
      <c r="AO104" s="187">
        <f>AO103-AL90</f>
        <v>0</v>
      </c>
      <c r="AP104" s="188">
        <f>K104+Q104+W104+AC104+AI104</f>
        <v>0</v>
      </c>
      <c r="AQ104" s="368" t="b">
        <f>IF(AP104=(AP103-(H90+N90+T90+Z90+AF90)),TRUE)</f>
        <v>1</v>
      </c>
      <c r="AR104" s="77"/>
      <c r="AS104" s="189"/>
      <c r="AT104" s="77"/>
      <c r="AU104" s="77"/>
      <c r="AV104" s="77"/>
      <c r="AW104" s="77"/>
      <c r="AX104" s="77"/>
      <c r="AY104" s="77"/>
      <c r="AZ104" s="17"/>
      <c r="BA104" s="17"/>
      <c r="BB104" s="17"/>
      <c r="BC104" s="17"/>
      <c r="BD104" s="17"/>
      <c r="BE104" s="17"/>
      <c r="BF104" s="17"/>
      <c r="BG104" s="17"/>
      <c r="BH104" s="17"/>
    </row>
    <row r="105" spans="1:60" ht="16.5" hidden="1" customHeight="1" x14ac:dyDescent="0.35">
      <c r="A105" s="218"/>
      <c r="B105" s="218"/>
      <c r="C105" s="218"/>
      <c r="D105" s="218"/>
      <c r="E105" s="218"/>
      <c r="F105" s="787" t="s">
        <v>153</v>
      </c>
      <c r="G105" s="788"/>
      <c r="H105" s="788"/>
      <c r="I105" s="788"/>
      <c r="J105" s="788"/>
      <c r="K105" s="190">
        <f>MROUND(K104,25000)</f>
        <v>0</v>
      </c>
      <c r="L105" s="787" t="s">
        <v>153</v>
      </c>
      <c r="M105" s="788"/>
      <c r="N105" s="788"/>
      <c r="O105" s="788"/>
      <c r="P105" s="789"/>
      <c r="Q105" s="190">
        <f>MROUND(Q104,25000)</f>
        <v>0</v>
      </c>
      <c r="R105" s="787" t="s">
        <v>153</v>
      </c>
      <c r="S105" s="788"/>
      <c r="T105" s="788"/>
      <c r="U105" s="788"/>
      <c r="V105" s="788"/>
      <c r="W105" s="190">
        <f>MROUND(W104,25000)</f>
        <v>0</v>
      </c>
      <c r="X105" s="787" t="s">
        <v>153</v>
      </c>
      <c r="Y105" s="788"/>
      <c r="Z105" s="788"/>
      <c r="AA105" s="788"/>
      <c r="AB105" s="789"/>
      <c r="AC105" s="190">
        <f>MROUND(AC104,25000)</f>
        <v>0</v>
      </c>
      <c r="AD105" s="787" t="s">
        <v>153</v>
      </c>
      <c r="AE105" s="788"/>
      <c r="AF105" s="788"/>
      <c r="AG105" s="788"/>
      <c r="AH105" s="788"/>
      <c r="AI105" s="190">
        <f>MROUND(AI104,25000)</f>
        <v>0</v>
      </c>
      <c r="AJ105" s="787" t="s">
        <v>153</v>
      </c>
      <c r="AK105" s="788"/>
      <c r="AL105" s="788"/>
      <c r="AM105" s="788"/>
      <c r="AN105" s="789"/>
      <c r="AO105" s="190">
        <f>MROUND(AO104,25000)</f>
        <v>0</v>
      </c>
      <c r="AP105" s="207">
        <f>ROUND(AI105+AC105+W105+Q105+K105,0)</f>
        <v>0</v>
      </c>
      <c r="AQ105" s="355"/>
      <c r="AR105" s="77"/>
      <c r="AS105" s="77"/>
      <c r="AT105" s="77"/>
      <c r="AU105" s="77"/>
      <c r="AV105" s="77"/>
      <c r="AW105" s="77"/>
      <c r="AX105" s="77"/>
      <c r="AY105" s="77"/>
      <c r="AZ105" s="17"/>
      <c r="BA105" s="17"/>
      <c r="BB105" s="17"/>
      <c r="BC105" s="17"/>
      <c r="BD105" s="17"/>
      <c r="BE105" s="17"/>
      <c r="BF105" s="17"/>
      <c r="BG105" s="17"/>
      <c r="BH105" s="17"/>
    </row>
    <row r="106" spans="1:60" ht="16.5" hidden="1" customHeight="1" x14ac:dyDescent="0.35">
      <c r="A106" s="218"/>
      <c r="B106" s="218"/>
      <c r="C106" s="218"/>
      <c r="D106" s="218"/>
      <c r="E106" s="218"/>
      <c r="F106" s="782" t="s">
        <v>154</v>
      </c>
      <c r="G106" s="783"/>
      <c r="H106" s="783"/>
      <c r="I106" s="783"/>
      <c r="J106" s="783"/>
      <c r="K106" s="191">
        <f>H90</f>
        <v>0</v>
      </c>
      <c r="L106" s="782" t="s">
        <v>155</v>
      </c>
      <c r="M106" s="783"/>
      <c r="N106" s="783"/>
      <c r="O106" s="783"/>
      <c r="P106" s="790"/>
      <c r="Q106" s="191">
        <f>N90</f>
        <v>0</v>
      </c>
      <c r="R106" s="782" t="s">
        <v>155</v>
      </c>
      <c r="S106" s="783"/>
      <c r="T106" s="783"/>
      <c r="U106" s="783"/>
      <c r="V106" s="783"/>
      <c r="W106" s="191">
        <f>T90</f>
        <v>0</v>
      </c>
      <c r="X106" s="782" t="s">
        <v>155</v>
      </c>
      <c r="Y106" s="783"/>
      <c r="Z106" s="783"/>
      <c r="AA106" s="783"/>
      <c r="AB106" s="790"/>
      <c r="AC106" s="191">
        <f>Z90</f>
        <v>0</v>
      </c>
      <c r="AD106" s="782" t="s">
        <v>155</v>
      </c>
      <c r="AE106" s="783"/>
      <c r="AF106" s="783"/>
      <c r="AG106" s="783"/>
      <c r="AH106" s="783"/>
      <c r="AI106" s="191">
        <f>AF90</f>
        <v>0</v>
      </c>
      <c r="AJ106" s="782" t="s">
        <v>155</v>
      </c>
      <c r="AK106" s="783"/>
      <c r="AL106" s="783"/>
      <c r="AM106" s="783"/>
      <c r="AN106" s="790"/>
      <c r="AO106" s="191">
        <f>AL90</f>
        <v>0</v>
      </c>
      <c r="AP106" s="192">
        <f>ROUND(AI106+AC106+W106+Q106+K106,0)</f>
        <v>0</v>
      </c>
      <c r="AQ106" s="361"/>
      <c r="AR106" s="77"/>
      <c r="AS106" s="77"/>
      <c r="AT106" s="77"/>
      <c r="AU106" s="77"/>
      <c r="AV106" s="77"/>
      <c r="AW106" s="77"/>
      <c r="AX106" s="77"/>
      <c r="AY106" s="77"/>
      <c r="AZ106" s="17"/>
      <c r="BA106" s="17"/>
      <c r="BB106" s="17"/>
      <c r="BC106" s="17"/>
      <c r="BD106" s="17"/>
      <c r="BE106" s="17"/>
      <c r="BF106" s="17"/>
      <c r="BG106" s="17"/>
      <c r="BH106" s="17"/>
    </row>
    <row r="107" spans="1:60" ht="21.75" hidden="1" customHeight="1" x14ac:dyDescent="0.45">
      <c r="A107" s="162"/>
      <c r="B107" s="162"/>
      <c r="C107" s="162"/>
      <c r="D107" s="218"/>
      <c r="E107" s="218"/>
      <c r="F107" s="751" t="s">
        <v>105</v>
      </c>
      <c r="G107" s="752"/>
      <c r="H107" s="752"/>
      <c r="I107" s="752"/>
      <c r="J107" s="752"/>
      <c r="K107" s="193">
        <f>K105+K106</f>
        <v>0</v>
      </c>
      <c r="L107" s="751" t="s">
        <v>105</v>
      </c>
      <c r="M107" s="752"/>
      <c r="N107" s="752"/>
      <c r="O107" s="752"/>
      <c r="P107" s="753"/>
      <c r="Q107" s="193">
        <f>Q105+Q106</f>
        <v>0</v>
      </c>
      <c r="R107" s="751" t="s">
        <v>105</v>
      </c>
      <c r="S107" s="752"/>
      <c r="T107" s="752"/>
      <c r="U107" s="752"/>
      <c r="V107" s="752"/>
      <c r="W107" s="193">
        <f>W105+W106</f>
        <v>0</v>
      </c>
      <c r="X107" s="751" t="s">
        <v>105</v>
      </c>
      <c r="Y107" s="752"/>
      <c r="Z107" s="752"/>
      <c r="AA107" s="752"/>
      <c r="AB107" s="753"/>
      <c r="AC107" s="193">
        <f>AC105+AC106</f>
        <v>0</v>
      </c>
      <c r="AD107" s="751" t="s">
        <v>105</v>
      </c>
      <c r="AE107" s="752"/>
      <c r="AF107" s="752"/>
      <c r="AG107" s="752"/>
      <c r="AH107" s="752"/>
      <c r="AI107" s="193">
        <f>AI105+AI106</f>
        <v>0</v>
      </c>
      <c r="AJ107" s="751" t="s">
        <v>105</v>
      </c>
      <c r="AK107" s="752"/>
      <c r="AL107" s="752"/>
      <c r="AM107" s="752"/>
      <c r="AN107" s="753"/>
      <c r="AO107" s="193">
        <f>AO105+AO106</f>
        <v>0</v>
      </c>
      <c r="AP107" s="194">
        <f>K107+Q107+W107+AC107+AI107</f>
        <v>0</v>
      </c>
      <c r="AQ107" s="364" t="b">
        <f>IF(AP107=SUM(AP105:AP106),TRUE)</f>
        <v>1</v>
      </c>
      <c r="AR107" s="77"/>
      <c r="AS107" s="77"/>
      <c r="AT107" s="77"/>
      <c r="AU107" s="77"/>
      <c r="AV107" s="77"/>
      <c r="AW107" s="77"/>
      <c r="AX107" s="77"/>
      <c r="AY107" s="77"/>
      <c r="AZ107" s="17"/>
      <c r="BA107" s="17"/>
      <c r="BB107" s="17"/>
      <c r="BC107" s="17"/>
      <c r="BD107" s="17"/>
      <c r="BE107" s="17"/>
      <c r="BF107" s="17"/>
      <c r="BG107" s="17"/>
      <c r="BH107" s="17"/>
    </row>
    <row r="108" spans="1:60" ht="16.5" hidden="1" customHeight="1" x14ac:dyDescent="0.45">
      <c r="A108" s="162"/>
      <c r="B108" s="162"/>
      <c r="C108" s="162"/>
      <c r="D108" s="218"/>
      <c r="E108" s="218"/>
      <c r="F108" s="754" t="s">
        <v>107</v>
      </c>
      <c r="G108" s="755"/>
      <c r="H108" s="755"/>
      <c r="I108" s="755"/>
      <c r="J108" s="756"/>
      <c r="K108" s="226">
        <f>K107-(K73+K81+I90)+J90</f>
        <v>0</v>
      </c>
      <c r="L108" s="754" t="s">
        <v>107</v>
      </c>
      <c r="M108" s="755"/>
      <c r="N108" s="755"/>
      <c r="O108" s="755"/>
      <c r="P108" s="756"/>
      <c r="Q108" s="226">
        <f>Q107-(Q73+Q81+O90)+P90</f>
        <v>0</v>
      </c>
      <c r="R108" s="754" t="s">
        <v>107</v>
      </c>
      <c r="S108" s="755"/>
      <c r="T108" s="755"/>
      <c r="U108" s="755"/>
      <c r="V108" s="756"/>
      <c r="W108" s="226">
        <f>W107-(W73+W81+U90)+V90</f>
        <v>0</v>
      </c>
      <c r="X108" s="754" t="s">
        <v>107</v>
      </c>
      <c r="Y108" s="755"/>
      <c r="Z108" s="755"/>
      <c r="AA108" s="755"/>
      <c r="AB108" s="756"/>
      <c r="AC108" s="226">
        <f>AC107-(AC73+AC81+AA90)+AB90</f>
        <v>0</v>
      </c>
      <c r="AD108" s="754" t="s">
        <v>107</v>
      </c>
      <c r="AE108" s="755"/>
      <c r="AF108" s="755"/>
      <c r="AG108" s="755"/>
      <c r="AH108" s="756"/>
      <c r="AI108" s="226">
        <f>AI107-(AI73+AI81+AG90)+AH90</f>
        <v>0</v>
      </c>
      <c r="AJ108" s="754" t="s">
        <v>107</v>
      </c>
      <c r="AK108" s="755"/>
      <c r="AL108" s="755"/>
      <c r="AM108" s="755"/>
      <c r="AN108" s="756"/>
      <c r="AO108" s="226">
        <f>AO107-(AO73+AO81+AM90)+AN90</f>
        <v>0</v>
      </c>
      <c r="AP108" s="195">
        <f>K108+Q108+W108+AC108+AI108</f>
        <v>0</v>
      </c>
      <c r="AQ108" s="369"/>
      <c r="AR108" s="77"/>
      <c r="AS108" s="77"/>
      <c r="AT108" s="77"/>
      <c r="AU108" s="77"/>
      <c r="AV108" s="77"/>
      <c r="AW108" s="77"/>
      <c r="AX108" s="77"/>
      <c r="AY108" s="77"/>
      <c r="AZ108" s="17"/>
      <c r="BA108" s="17"/>
      <c r="BB108" s="17"/>
      <c r="BC108" s="17"/>
      <c r="BD108" s="17"/>
      <c r="BE108" s="17"/>
      <c r="BF108" s="17"/>
      <c r="BG108" s="17"/>
      <c r="BH108" s="17"/>
    </row>
    <row r="109" spans="1:60" ht="17.25" hidden="1" customHeight="1" x14ac:dyDescent="0.45">
      <c r="A109" s="218"/>
      <c r="B109" s="218"/>
      <c r="C109" s="218"/>
      <c r="D109" s="218"/>
      <c r="E109" s="218"/>
      <c r="F109" s="757" t="s">
        <v>108</v>
      </c>
      <c r="G109" s="758"/>
      <c r="H109" s="758"/>
      <c r="I109" s="758"/>
      <c r="J109" s="759"/>
      <c r="K109" s="228">
        <f>$I$9*K108</f>
        <v>0</v>
      </c>
      <c r="L109" s="757" t="s">
        <v>108</v>
      </c>
      <c r="M109" s="758"/>
      <c r="N109" s="758"/>
      <c r="O109" s="758"/>
      <c r="P109" s="759"/>
      <c r="Q109" s="228">
        <f>$I$9*Q108</f>
        <v>0</v>
      </c>
      <c r="R109" s="757" t="s">
        <v>108</v>
      </c>
      <c r="S109" s="758"/>
      <c r="T109" s="758"/>
      <c r="U109" s="758"/>
      <c r="V109" s="758"/>
      <c r="W109" s="228">
        <f>$I$9*W108</f>
        <v>0</v>
      </c>
      <c r="X109" s="757" t="s">
        <v>108</v>
      </c>
      <c r="Y109" s="758"/>
      <c r="Z109" s="758"/>
      <c r="AA109" s="758"/>
      <c r="AB109" s="759"/>
      <c r="AC109" s="228">
        <f>$I$9*AC108</f>
        <v>0</v>
      </c>
      <c r="AD109" s="757" t="s">
        <v>108</v>
      </c>
      <c r="AE109" s="758"/>
      <c r="AF109" s="758"/>
      <c r="AG109" s="758"/>
      <c r="AH109" s="758"/>
      <c r="AI109" s="228">
        <f>$I$9*AI108</f>
        <v>0</v>
      </c>
      <c r="AJ109" s="757" t="s">
        <v>108</v>
      </c>
      <c r="AK109" s="758"/>
      <c r="AL109" s="758"/>
      <c r="AM109" s="758"/>
      <c r="AN109" s="759"/>
      <c r="AO109" s="228">
        <f>$I$9*AO108</f>
        <v>0</v>
      </c>
      <c r="AP109" s="196">
        <f>AI109+AC109+W109+Q109+K109</f>
        <v>0</v>
      </c>
      <c r="AQ109" s="368" t="b">
        <f>IF(AP109=AP108*I9,TRUE)</f>
        <v>1</v>
      </c>
      <c r="AR109" s="77"/>
      <c r="AS109" s="197"/>
      <c r="AT109" s="77"/>
      <c r="AU109" s="77"/>
      <c r="AV109" s="77"/>
      <c r="AW109" s="77"/>
      <c r="AX109" s="77"/>
      <c r="AY109" s="77"/>
      <c r="AZ109" s="17"/>
      <c r="BA109" s="17"/>
      <c r="BB109" s="17"/>
      <c r="BC109" s="17"/>
      <c r="BD109" s="17"/>
      <c r="BE109" s="17"/>
      <c r="BF109" s="17"/>
      <c r="BG109" s="17"/>
      <c r="BH109" s="17"/>
    </row>
    <row r="110" spans="1:60" ht="18.75" hidden="1" customHeight="1" x14ac:dyDescent="0.45">
      <c r="A110" s="218"/>
      <c r="B110" s="218"/>
      <c r="C110" s="218"/>
      <c r="D110" s="218"/>
      <c r="E110" s="218"/>
      <c r="F110" s="760" t="s">
        <v>109</v>
      </c>
      <c r="G110" s="761"/>
      <c r="H110" s="761"/>
      <c r="I110" s="761"/>
      <c r="J110" s="761"/>
      <c r="K110" s="227">
        <f>K107+K109</f>
        <v>0</v>
      </c>
      <c r="L110" s="760" t="s">
        <v>110</v>
      </c>
      <c r="M110" s="761"/>
      <c r="N110" s="761"/>
      <c r="O110" s="761"/>
      <c r="P110" s="762"/>
      <c r="Q110" s="227">
        <f>Q107+Q109</f>
        <v>0</v>
      </c>
      <c r="R110" s="760" t="s">
        <v>111</v>
      </c>
      <c r="S110" s="761"/>
      <c r="T110" s="761"/>
      <c r="U110" s="761"/>
      <c r="V110" s="761"/>
      <c r="W110" s="227">
        <f>W107+W109</f>
        <v>0</v>
      </c>
      <c r="X110" s="760" t="s">
        <v>112</v>
      </c>
      <c r="Y110" s="761"/>
      <c r="Z110" s="761"/>
      <c r="AA110" s="761"/>
      <c r="AB110" s="762"/>
      <c r="AC110" s="227">
        <f>AC107+AC109</f>
        <v>0</v>
      </c>
      <c r="AD110" s="760" t="s">
        <v>113</v>
      </c>
      <c r="AE110" s="761"/>
      <c r="AF110" s="761"/>
      <c r="AG110" s="761"/>
      <c r="AH110" s="761"/>
      <c r="AI110" s="227">
        <f>AI107+AI109</f>
        <v>0</v>
      </c>
      <c r="AJ110" s="760" t="s">
        <v>112</v>
      </c>
      <c r="AK110" s="761"/>
      <c r="AL110" s="761"/>
      <c r="AM110" s="761"/>
      <c r="AN110" s="762"/>
      <c r="AO110" s="227">
        <f>AO107+AO109</f>
        <v>0</v>
      </c>
      <c r="AP110" s="198">
        <f>AI110+AC110+W110+Q110+K110</f>
        <v>0</v>
      </c>
      <c r="AQ110" s="357" t="b">
        <f>IF(AP110=AP107+AP109,TRUE)</f>
        <v>1</v>
      </c>
      <c r="AR110" s="77"/>
      <c r="AS110" s="77"/>
      <c r="AT110" s="77"/>
      <c r="AU110" s="77"/>
      <c r="AV110" s="77"/>
      <c r="AW110" s="77"/>
      <c r="AX110" s="77"/>
      <c r="AY110" s="77"/>
      <c r="AZ110" s="17"/>
      <c r="BA110" s="17"/>
      <c r="BB110" s="17"/>
      <c r="BC110" s="17"/>
      <c r="BD110" s="17"/>
      <c r="BE110" s="17"/>
      <c r="BF110" s="17"/>
      <c r="BG110" s="17"/>
      <c r="BH110" s="17"/>
    </row>
    <row r="111" spans="1:60" s="11" customFormat="1" ht="14.5" hidden="1" x14ac:dyDescent="0.35">
      <c r="A111" s="218"/>
      <c r="B111" s="218"/>
      <c r="C111" s="218"/>
      <c r="D111" s="162"/>
      <c r="E111" s="163"/>
      <c r="F111" s="162"/>
      <c r="G111" s="163"/>
      <c r="H111" s="163"/>
      <c r="I111" s="164"/>
      <c r="J111" s="165"/>
      <c r="K111" s="166"/>
      <c r="L111" s="162"/>
      <c r="M111" s="163"/>
      <c r="N111" s="163"/>
      <c r="O111" s="164"/>
      <c r="P111" s="164"/>
      <c r="Q111" s="166"/>
      <c r="R111" s="162"/>
      <c r="S111" s="163"/>
      <c r="T111" s="163"/>
      <c r="U111" s="164"/>
      <c r="V111" s="164"/>
      <c r="W111" s="166"/>
      <c r="X111" s="162"/>
      <c r="Y111" s="163"/>
      <c r="Z111" s="163"/>
      <c r="AA111" s="164"/>
      <c r="AB111" s="164"/>
      <c r="AC111" s="166"/>
      <c r="AD111" s="162"/>
      <c r="AE111" s="163"/>
      <c r="AF111" s="163"/>
      <c r="AG111" s="164"/>
      <c r="AH111" s="164"/>
      <c r="AI111" s="166"/>
      <c r="AJ111" s="162"/>
      <c r="AK111" s="163"/>
      <c r="AL111" s="163"/>
      <c r="AM111" s="164"/>
      <c r="AN111" s="164"/>
      <c r="AO111" s="166"/>
      <c r="AP111" s="167"/>
      <c r="AQ111" s="370"/>
      <c r="AR111" s="168"/>
      <c r="AS111" s="168"/>
      <c r="AT111" s="168"/>
      <c r="AU111" s="168"/>
      <c r="AV111" s="168"/>
      <c r="AW111" s="168"/>
      <c r="AX111" s="168"/>
      <c r="AY111" s="168"/>
      <c r="AZ111" s="162"/>
      <c r="BA111" s="162"/>
      <c r="BB111" s="162"/>
      <c r="BC111" s="162"/>
      <c r="BD111" s="162"/>
      <c r="BE111" s="162"/>
      <c r="BF111" s="162"/>
      <c r="BG111" s="162"/>
      <c r="BH111" s="162"/>
    </row>
    <row r="112" spans="1:60" s="11" customFormat="1" ht="14.5" hidden="1" x14ac:dyDescent="0.35">
      <c r="A112" s="218"/>
      <c r="B112" s="218"/>
      <c r="C112" s="218"/>
      <c r="D112" s="162"/>
      <c r="E112" s="163"/>
      <c r="F112" s="162"/>
      <c r="G112" s="163"/>
      <c r="H112" s="163"/>
      <c r="I112" s="164"/>
      <c r="J112" s="165"/>
      <c r="K112" s="166"/>
      <c r="L112" s="162"/>
      <c r="M112" s="163"/>
      <c r="N112" s="163"/>
      <c r="O112" s="164"/>
      <c r="P112" s="164"/>
      <c r="Q112" s="166"/>
      <c r="R112" s="162"/>
      <c r="S112" s="163"/>
      <c r="T112" s="163"/>
      <c r="U112" s="164"/>
      <c r="V112" s="164"/>
      <c r="W112" s="166"/>
      <c r="X112" s="162"/>
      <c r="Y112" s="163"/>
      <c r="Z112" s="163"/>
      <c r="AA112" s="164"/>
      <c r="AB112" s="164"/>
      <c r="AC112" s="166"/>
      <c r="AD112" s="162"/>
      <c r="AE112" s="163"/>
      <c r="AF112" s="163"/>
      <c r="AG112" s="164"/>
      <c r="AH112" s="164"/>
      <c r="AI112" s="166"/>
      <c r="AJ112" s="162"/>
      <c r="AK112" s="163"/>
      <c r="AL112" s="163"/>
      <c r="AM112" s="164"/>
      <c r="AN112" s="164"/>
      <c r="AO112" s="166"/>
      <c r="AP112" s="167"/>
      <c r="AQ112" s="370"/>
      <c r="AR112" s="168"/>
      <c r="AS112" s="168"/>
      <c r="AT112" s="168"/>
      <c r="AU112" s="168"/>
      <c r="AV112" s="168"/>
      <c r="AW112" s="168"/>
      <c r="AX112" s="168"/>
      <c r="AY112" s="168"/>
      <c r="AZ112" s="162"/>
      <c r="BA112" s="162"/>
      <c r="BB112" s="162"/>
      <c r="BC112" s="162"/>
      <c r="BD112" s="162"/>
      <c r="BE112" s="162"/>
      <c r="BF112" s="162"/>
      <c r="BG112" s="162"/>
      <c r="BH112" s="162"/>
    </row>
    <row r="113" spans="1:60" s="12" customFormat="1" ht="15" customHeight="1" x14ac:dyDescent="0.35">
      <c r="A113" s="218"/>
      <c r="B113" s="218"/>
      <c r="C113" s="218"/>
      <c r="D113" s="218"/>
      <c r="E113" s="210"/>
      <c r="F113" s="211" t="s">
        <v>114</v>
      </c>
      <c r="G113" s="210"/>
      <c r="H113" s="210"/>
      <c r="I113" s="28"/>
      <c r="J113" s="212" t="s">
        <v>115</v>
      </c>
      <c r="K113" s="28"/>
      <c r="L113" s="211" t="s">
        <v>114</v>
      </c>
      <c r="M113" s="210"/>
      <c r="N113" s="210"/>
      <c r="O113" s="28"/>
      <c r="P113" s="212" t="s">
        <v>116</v>
      </c>
      <c r="Q113" s="28"/>
      <c r="R113" s="211" t="s">
        <v>114</v>
      </c>
      <c r="S113" s="210"/>
      <c r="T113" s="210"/>
      <c r="U113" s="28"/>
      <c r="V113" s="212" t="s">
        <v>117</v>
      </c>
      <c r="W113" s="28"/>
      <c r="X113" s="211" t="s">
        <v>114</v>
      </c>
      <c r="Y113" s="210"/>
      <c r="Z113" s="210"/>
      <c r="AA113" s="28"/>
      <c r="AB113" s="212" t="s">
        <v>118</v>
      </c>
      <c r="AC113" s="28"/>
      <c r="AD113" s="211" t="s">
        <v>114</v>
      </c>
      <c r="AE113" s="210"/>
      <c r="AF113" s="210"/>
      <c r="AG113" s="28"/>
      <c r="AH113" s="212" t="s">
        <v>119</v>
      </c>
      <c r="AI113" s="28"/>
      <c r="AJ113" s="211" t="s">
        <v>114</v>
      </c>
      <c r="AK113" s="210"/>
      <c r="AL113" s="210"/>
      <c r="AM113" s="28"/>
      <c r="AN113" s="212" t="s">
        <v>212</v>
      </c>
      <c r="AO113" s="28"/>
      <c r="AP113" s="213"/>
      <c r="AR113" s="250"/>
      <c r="AS113" s="251"/>
      <c r="AT113" s="250"/>
      <c r="AU113" s="250"/>
      <c r="AV113" s="250"/>
      <c r="AW113" s="250"/>
      <c r="AX113" s="250"/>
      <c r="AY113" s="250"/>
      <c r="AZ113" s="28"/>
      <c r="BA113" s="28"/>
      <c r="BB113" s="28"/>
      <c r="BC113" s="28"/>
      <c r="BD113" s="28"/>
      <c r="BE113" s="28"/>
      <c r="BF113" s="28"/>
      <c r="BG113" s="28"/>
      <c r="BH113" s="28"/>
    </row>
    <row r="114" spans="1:60" s="13" customFormat="1" ht="14.5" x14ac:dyDescent="0.35">
      <c r="A114" s="17"/>
      <c r="B114" s="17"/>
      <c r="C114" s="17"/>
      <c r="D114" s="218"/>
      <c r="E114" s="273"/>
      <c r="F114" s="286" t="s">
        <v>157</v>
      </c>
      <c r="G114" s="214"/>
      <c r="H114" s="215"/>
      <c r="I114" s="214"/>
      <c r="J114" s="387">
        <v>0.19800000000000001</v>
      </c>
      <c r="K114" s="214"/>
      <c r="L114" s="286" t="s">
        <v>157</v>
      </c>
      <c r="M114" s="215"/>
      <c r="N114" s="215"/>
      <c r="O114" s="214"/>
      <c r="P114" s="388">
        <v>0.2039</v>
      </c>
      <c r="Q114" s="214"/>
      <c r="R114" s="286" t="s">
        <v>157</v>
      </c>
      <c r="S114" s="215"/>
      <c r="T114" s="215"/>
      <c r="U114" s="214"/>
      <c r="V114" s="388">
        <v>0.21010000000000001</v>
      </c>
      <c r="W114" s="214"/>
      <c r="X114" s="286" t="s">
        <v>157</v>
      </c>
      <c r="Y114" s="215"/>
      <c r="Z114" s="215"/>
      <c r="AA114" s="214"/>
      <c r="AB114" s="388">
        <v>0.21640000000000001</v>
      </c>
      <c r="AC114" s="214"/>
      <c r="AD114" s="286" t="s">
        <v>157</v>
      </c>
      <c r="AE114" s="215"/>
      <c r="AF114" s="215"/>
      <c r="AG114" s="214"/>
      <c r="AH114" s="388">
        <v>0.22289999999999999</v>
      </c>
      <c r="AI114" s="214"/>
      <c r="AJ114" s="286" t="s">
        <v>157</v>
      </c>
      <c r="AK114" s="215"/>
      <c r="AL114" s="215"/>
      <c r="AM114" s="214"/>
      <c r="AN114" s="388">
        <v>0.1888</v>
      </c>
      <c r="AO114" s="214"/>
      <c r="AP114" s="216"/>
      <c r="AQ114" s="217"/>
      <c r="AR114" s="252"/>
      <c r="AS114" s="253"/>
      <c r="AT114" s="252"/>
      <c r="AU114" s="252"/>
      <c r="AV114" s="252"/>
      <c r="AW114" s="252"/>
      <c r="AX114" s="252"/>
      <c r="AY114" s="252"/>
      <c r="AZ114" s="214"/>
      <c r="BA114" s="214"/>
      <c r="BB114" s="214"/>
      <c r="BC114" s="214"/>
      <c r="BD114" s="214"/>
      <c r="BE114" s="214"/>
      <c r="BF114" s="214"/>
      <c r="BG114" s="214"/>
      <c r="BH114" s="214"/>
    </row>
    <row r="115" spans="1:60" ht="14.5" hidden="1" x14ac:dyDescent="0.35">
      <c r="A115" s="77"/>
      <c r="B115" s="77"/>
      <c r="C115" s="77"/>
      <c r="D115" s="218"/>
      <c r="E115" s="17"/>
      <c r="F115" s="287" t="s">
        <v>120</v>
      </c>
      <c r="G115" s="17"/>
      <c r="H115" s="17"/>
      <c r="I115" s="17"/>
      <c r="J115" s="249">
        <v>0.22</v>
      </c>
      <c r="K115" s="17"/>
      <c r="L115" s="287" t="s">
        <v>120</v>
      </c>
      <c r="M115" s="17"/>
      <c r="N115" s="17"/>
      <c r="O115" s="17"/>
      <c r="P115" s="249">
        <v>0.22</v>
      </c>
      <c r="Q115" s="17"/>
      <c r="R115" s="287" t="s">
        <v>120</v>
      </c>
      <c r="S115" s="17"/>
      <c r="T115" s="17"/>
      <c r="U115" s="17"/>
      <c r="V115" s="249">
        <v>0.22</v>
      </c>
      <c r="W115" s="17"/>
      <c r="X115" s="287" t="s">
        <v>120</v>
      </c>
      <c r="Y115" s="17"/>
      <c r="Z115" s="17"/>
      <c r="AA115" s="17"/>
      <c r="AB115" s="249">
        <v>0.22</v>
      </c>
      <c r="AC115" s="17"/>
      <c r="AD115" s="287" t="s">
        <v>120</v>
      </c>
      <c r="AE115" s="17"/>
      <c r="AF115" s="17"/>
      <c r="AG115" s="17"/>
      <c r="AH115" s="249">
        <v>0.22</v>
      </c>
      <c r="AI115" s="17"/>
      <c r="AJ115" s="287" t="s">
        <v>120</v>
      </c>
      <c r="AK115" s="17"/>
      <c r="AL115" s="17"/>
      <c r="AM115" s="17"/>
      <c r="AN115" s="249">
        <v>0.22</v>
      </c>
      <c r="AO115" s="17"/>
      <c r="AP115" s="34"/>
      <c r="AQ115" s="33"/>
      <c r="AR115" s="77"/>
      <c r="AS115" s="77"/>
      <c r="AT115" s="77"/>
      <c r="AU115" s="77"/>
      <c r="AV115" s="77"/>
      <c r="AW115" s="77"/>
      <c r="AX115" s="77"/>
      <c r="AY115" s="77"/>
      <c r="AZ115" s="17"/>
      <c r="BA115" s="17"/>
      <c r="BB115" s="17"/>
      <c r="BC115" s="17"/>
      <c r="BD115" s="17"/>
      <c r="BE115" s="17"/>
      <c r="BF115" s="17"/>
      <c r="BG115" s="17"/>
      <c r="BH115" s="17"/>
    </row>
    <row r="116" spans="1:60" ht="13.75" customHeight="1" x14ac:dyDescent="0.35">
      <c r="A116" s="77"/>
      <c r="B116" s="77"/>
      <c r="C116" s="77"/>
      <c r="D116" s="218"/>
      <c r="E116" s="17"/>
      <c r="F116" s="17"/>
      <c r="G116" s="17"/>
      <c r="H116" s="17"/>
      <c r="I116" s="17"/>
      <c r="J116" s="17"/>
      <c r="K116" s="21"/>
      <c r="L116" s="17"/>
      <c r="M116" s="17"/>
      <c r="N116" s="17"/>
      <c r="O116" s="17"/>
      <c r="P116" s="17"/>
      <c r="Q116" s="21"/>
      <c r="R116" s="17"/>
      <c r="S116" s="17"/>
      <c r="T116" s="17"/>
      <c r="U116" s="17"/>
      <c r="V116" s="17"/>
      <c r="W116" s="21"/>
      <c r="X116" s="17"/>
      <c r="Y116" s="17"/>
      <c r="Z116" s="17"/>
      <c r="AA116" s="17"/>
      <c r="AB116" s="17"/>
      <c r="AC116" s="21"/>
      <c r="AD116" s="17"/>
      <c r="AE116" s="17"/>
      <c r="AF116" s="17"/>
      <c r="AG116" s="17"/>
      <c r="AH116" s="17"/>
      <c r="AI116" s="199"/>
      <c r="AJ116" s="17"/>
      <c r="AK116" s="17"/>
      <c r="AL116" s="17"/>
      <c r="AM116" s="17"/>
      <c r="AN116" s="17"/>
      <c r="AO116" s="21"/>
      <c r="AP116" s="21"/>
      <c r="AQ116" s="33"/>
      <c r="AR116" s="77"/>
      <c r="AS116" s="77"/>
      <c r="AT116" s="77"/>
      <c r="AU116" s="77"/>
      <c r="AV116" s="77"/>
      <c r="AW116" s="77"/>
      <c r="AX116" s="77"/>
      <c r="AY116" s="77"/>
      <c r="AZ116" s="17"/>
      <c r="BA116" s="17"/>
      <c r="BB116" s="17"/>
      <c r="BC116" s="17"/>
      <c r="BD116" s="17"/>
      <c r="BE116" s="17"/>
      <c r="BF116" s="17"/>
      <c r="BG116" s="17"/>
      <c r="BH116" s="17"/>
    </row>
    <row r="117" spans="1:60" ht="16.399999999999999" customHeight="1" x14ac:dyDescent="0.35">
      <c r="A117" s="750" t="s">
        <v>295</v>
      </c>
      <c r="B117" s="698"/>
      <c r="C117" s="698"/>
      <c r="D117" s="698"/>
      <c r="E117" s="698"/>
      <c r="F117" s="698"/>
      <c r="G117" s="698"/>
      <c r="H117" s="698"/>
      <c r="I117" s="698"/>
      <c r="J117" s="698"/>
      <c r="K117" s="698"/>
      <c r="L117" s="698"/>
      <c r="M117" s="218"/>
      <c r="N117" s="218"/>
      <c r="O117" s="218"/>
      <c r="P117" s="218"/>
      <c r="Q117" s="218"/>
      <c r="R117" s="218"/>
      <c r="S117" s="218"/>
      <c r="T117" s="218"/>
      <c r="U117" s="371"/>
      <c r="V117" s="371"/>
      <c r="W117" s="17"/>
      <c r="X117" s="17"/>
      <c r="Y117" s="17"/>
      <c r="Z117" s="17"/>
      <c r="AA117" s="17"/>
      <c r="AB117" s="17"/>
      <c r="AC117" s="17"/>
      <c r="AD117" s="17"/>
      <c r="AE117" s="17"/>
      <c r="AF117" s="17"/>
      <c r="AG117" s="17"/>
      <c r="AH117" s="17"/>
      <c r="AI117" s="17"/>
      <c r="AJ117" s="17"/>
      <c r="AK117" s="17"/>
      <c r="AL117" s="17"/>
      <c r="AM117" s="17"/>
      <c r="AN117" s="17"/>
      <c r="AO117" s="17"/>
      <c r="AP117" s="372"/>
      <c r="AQ117" s="33"/>
      <c r="AR117" s="17"/>
      <c r="AS117" s="17"/>
      <c r="AT117" s="17"/>
      <c r="AU117" s="17"/>
      <c r="AV117" s="17"/>
      <c r="AW117" s="17"/>
      <c r="AX117" s="17"/>
      <c r="AY117" s="17"/>
      <c r="AZ117" s="17"/>
      <c r="BA117" s="17"/>
      <c r="BB117" s="17"/>
      <c r="BC117" s="17"/>
      <c r="BD117" s="17"/>
      <c r="BE117" s="17"/>
      <c r="BF117" s="17"/>
      <c r="BG117" s="17"/>
      <c r="BH117" s="17"/>
    </row>
    <row r="118" spans="1:60" ht="16.399999999999999" customHeight="1" thickBot="1" x14ac:dyDescent="0.4">
      <c r="A118" s="373"/>
      <c r="B118" s="173"/>
      <c r="C118" s="173"/>
      <c r="D118" s="173"/>
      <c r="E118" s="173"/>
      <c r="F118" s="173"/>
      <c r="G118" s="173"/>
      <c r="H118" s="173"/>
      <c r="I118" s="173"/>
      <c r="J118" s="173"/>
      <c r="K118" s="173"/>
      <c r="L118" s="173"/>
      <c r="M118" s="218"/>
      <c r="N118" s="218"/>
      <c r="O118" s="218"/>
      <c r="P118" s="218"/>
      <c r="Q118" s="218"/>
      <c r="R118" s="218"/>
      <c r="S118" s="218"/>
      <c r="T118" s="218"/>
      <c r="U118" s="371"/>
      <c r="V118" s="371"/>
      <c r="W118" s="17"/>
      <c r="X118" s="17"/>
      <c r="Y118" s="17"/>
      <c r="Z118" s="17"/>
      <c r="AA118" s="17"/>
      <c r="AB118" s="17"/>
      <c r="AC118" s="17"/>
      <c r="AD118" s="17"/>
      <c r="AE118" s="17"/>
      <c r="AF118" s="17"/>
      <c r="AG118" s="17"/>
      <c r="AH118" s="17"/>
      <c r="AI118" s="17"/>
      <c r="AJ118" s="17"/>
      <c r="AK118" s="17"/>
      <c r="AL118" s="17"/>
      <c r="AM118" s="17"/>
      <c r="AN118" s="17"/>
      <c r="AO118" s="17"/>
      <c r="AP118" s="372"/>
      <c r="AQ118" s="33"/>
      <c r="AR118" s="17"/>
      <c r="AS118" s="17"/>
      <c r="AT118" s="17"/>
      <c r="AU118" s="17"/>
      <c r="AV118" s="17"/>
      <c r="AW118" s="17"/>
      <c r="AX118" s="17"/>
      <c r="AY118" s="17"/>
      <c r="AZ118" s="17"/>
      <c r="BA118" s="17"/>
      <c r="BB118" s="17"/>
      <c r="BC118" s="17"/>
      <c r="BD118" s="17"/>
      <c r="BE118" s="17"/>
      <c r="BF118" s="17"/>
      <c r="BG118" s="17"/>
      <c r="BH118" s="17"/>
    </row>
    <row r="119" spans="1:60" ht="219.75" customHeight="1" thickBot="1" x14ac:dyDescent="0.4">
      <c r="A119" s="747" t="s">
        <v>421</v>
      </c>
      <c r="B119" s="748"/>
      <c r="C119" s="748"/>
      <c r="D119" s="748"/>
      <c r="E119" s="748"/>
      <c r="F119" s="748"/>
      <c r="G119" s="748"/>
      <c r="H119" s="748"/>
      <c r="I119" s="748"/>
      <c r="J119" s="748"/>
      <c r="K119" s="748"/>
      <c r="L119" s="749"/>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34"/>
      <c r="AQ119" s="33"/>
      <c r="AR119" s="17"/>
      <c r="AS119" s="17"/>
      <c r="AT119" s="17"/>
      <c r="AU119" s="17"/>
      <c r="AV119" s="17"/>
      <c r="AW119" s="17"/>
      <c r="AX119" s="17"/>
      <c r="AY119" s="17"/>
      <c r="AZ119" s="17"/>
      <c r="BA119" s="17"/>
      <c r="BB119" s="17"/>
      <c r="BC119" s="17"/>
      <c r="BD119" s="17"/>
      <c r="BE119" s="17"/>
      <c r="BF119" s="17"/>
      <c r="BG119" s="17"/>
      <c r="BH119" s="17"/>
    </row>
    <row r="120" spans="1:60" ht="16" customHeight="1" x14ac:dyDescent="0.35">
      <c r="A120" s="746"/>
      <c r="B120" s="698"/>
      <c r="C120" s="698"/>
      <c r="D120" s="698"/>
      <c r="E120" s="698"/>
      <c r="F120" s="698"/>
      <c r="G120" s="698"/>
      <c r="H120" s="698"/>
      <c r="I120" s="698"/>
      <c r="J120" s="698"/>
      <c r="K120" s="698"/>
      <c r="L120" s="698"/>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34"/>
      <c r="AQ120" s="33"/>
      <c r="AR120" s="17"/>
      <c r="AS120" s="17"/>
      <c r="AT120" s="17"/>
      <c r="AU120" s="17"/>
      <c r="AV120" s="17"/>
      <c r="AW120" s="17"/>
      <c r="AX120" s="17"/>
      <c r="AY120" s="17"/>
      <c r="AZ120" s="17"/>
      <c r="BA120" s="17"/>
      <c r="BB120" s="17"/>
      <c r="BC120" s="17"/>
      <c r="BD120" s="17"/>
      <c r="BE120" s="17"/>
      <c r="BF120" s="17"/>
      <c r="BG120" s="17"/>
      <c r="BH120" s="17"/>
    </row>
    <row r="121" spans="1:60" ht="14.5" customHeight="1" x14ac:dyDescent="0.35">
      <c r="A121" s="746"/>
      <c r="B121" s="698"/>
      <c r="C121" s="698"/>
      <c r="D121" s="698"/>
      <c r="E121" s="698"/>
      <c r="F121" s="698"/>
      <c r="G121" s="698"/>
      <c r="H121" s="698"/>
      <c r="I121" s="698"/>
      <c r="J121" s="698"/>
      <c r="K121" s="698"/>
      <c r="L121" s="698"/>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34"/>
      <c r="AQ121" s="33"/>
      <c r="AR121" s="17"/>
      <c r="AS121" s="17"/>
      <c r="AT121" s="17"/>
      <c r="AU121" s="17"/>
      <c r="AV121" s="17"/>
      <c r="AW121" s="17"/>
      <c r="AX121" s="17"/>
      <c r="AY121" s="17"/>
      <c r="AZ121" s="17"/>
      <c r="BA121" s="17"/>
      <c r="BB121" s="17"/>
      <c r="BC121" s="17"/>
      <c r="BD121" s="17"/>
      <c r="BE121" s="17"/>
      <c r="BF121" s="17"/>
      <c r="BG121" s="17"/>
      <c r="BH121" s="17"/>
    </row>
    <row r="122" spans="1:60" ht="15.75" customHeight="1" x14ac:dyDescent="0.35">
      <c r="A122" s="746"/>
      <c r="B122" s="698"/>
      <c r="C122" s="698"/>
      <c r="D122" s="698"/>
      <c r="E122" s="698"/>
      <c r="F122" s="698"/>
      <c r="G122" s="698"/>
      <c r="H122" s="698"/>
      <c r="I122" s="698"/>
      <c r="J122" s="698"/>
      <c r="K122" s="698"/>
      <c r="L122" s="698"/>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34"/>
      <c r="AQ122" s="33"/>
      <c r="AR122" s="17"/>
      <c r="AS122" s="17"/>
      <c r="AT122" s="17"/>
      <c r="AU122" s="17"/>
      <c r="AV122" s="17"/>
      <c r="AW122" s="17"/>
      <c r="AX122" s="17"/>
      <c r="AY122" s="17"/>
      <c r="AZ122" s="17"/>
      <c r="BA122" s="17"/>
      <c r="BB122" s="17"/>
      <c r="BC122" s="17"/>
      <c r="BD122" s="17"/>
      <c r="BE122" s="17"/>
      <c r="BF122" s="17"/>
      <c r="BG122" s="17"/>
      <c r="BH122" s="17"/>
    </row>
    <row r="123" spans="1:60" x14ac:dyDescent="0.3">
      <c r="Y123" s="17"/>
      <c r="Z123" s="17"/>
      <c r="AA123" s="17"/>
      <c r="AB123" s="17"/>
      <c r="AC123" s="17"/>
      <c r="AD123" s="17"/>
      <c r="AE123" s="17"/>
      <c r="AF123" s="17"/>
      <c r="AG123" s="17"/>
      <c r="AH123" s="17"/>
      <c r="AI123" s="17"/>
      <c r="AK123" s="17"/>
      <c r="AL123" s="17"/>
      <c r="AM123" s="17"/>
      <c r="AN123" s="17"/>
      <c r="AO123" s="17"/>
      <c r="AP123" s="34"/>
      <c r="AQ123" s="33"/>
      <c r="AR123" s="17"/>
      <c r="AS123" s="17"/>
      <c r="AT123" s="17"/>
      <c r="AU123" s="17"/>
      <c r="AV123" s="17"/>
      <c r="AW123" s="17"/>
      <c r="AX123" s="17"/>
      <c r="AY123" s="17"/>
      <c r="AZ123" s="17"/>
      <c r="BA123" s="17"/>
      <c r="BB123" s="17"/>
      <c r="BC123" s="17"/>
      <c r="BD123" s="17"/>
      <c r="BE123" s="17"/>
      <c r="BF123" s="17"/>
      <c r="BG123" s="17"/>
      <c r="BH123" s="17"/>
    </row>
  </sheetData>
  <mergeCells count="204">
    <mergeCell ref="X98:AB98"/>
    <mergeCell ref="AD98:AH98"/>
    <mergeCell ref="L91:P91"/>
    <mergeCell ref="R91:V91"/>
    <mergeCell ref="X91:AB91"/>
    <mergeCell ref="AD91:AH91"/>
    <mergeCell ref="F95:J95"/>
    <mergeCell ref="L95:P95"/>
    <mergeCell ref="R95:V95"/>
    <mergeCell ref="X95:AB95"/>
    <mergeCell ref="AD95:AH95"/>
    <mergeCell ref="F93:J93"/>
    <mergeCell ref="L93:P93"/>
    <mergeCell ref="R93:V93"/>
    <mergeCell ref="X93:AB93"/>
    <mergeCell ref="AD93:AH93"/>
    <mergeCell ref="F96:J96"/>
    <mergeCell ref="L96:P96"/>
    <mergeCell ref="R96:V96"/>
    <mergeCell ref="X96:AB96"/>
    <mergeCell ref="AD96:AH96"/>
    <mergeCell ref="F97:J97"/>
    <mergeCell ref="L97:P97"/>
    <mergeCell ref="R97:V97"/>
    <mergeCell ref="B77:E77"/>
    <mergeCell ref="B78:E78"/>
    <mergeCell ref="B79:E79"/>
    <mergeCell ref="B74:E74"/>
    <mergeCell ref="B85:E85"/>
    <mergeCell ref="B86:E86"/>
    <mergeCell ref="B87:E87"/>
    <mergeCell ref="B88:E88"/>
    <mergeCell ref="A83:A91"/>
    <mergeCell ref="B83:E83"/>
    <mergeCell ref="B84:C84"/>
    <mergeCell ref="B89:E89"/>
    <mergeCell ref="B91:J91"/>
    <mergeCell ref="B62:E62"/>
    <mergeCell ref="B63:E63"/>
    <mergeCell ref="B64:E64"/>
    <mergeCell ref="B65:E65"/>
    <mergeCell ref="B69:E69"/>
    <mergeCell ref="B70:E70"/>
    <mergeCell ref="B71:E71"/>
    <mergeCell ref="B75:E75"/>
    <mergeCell ref="B76:E76"/>
    <mergeCell ref="B52:E52"/>
    <mergeCell ref="B53:E53"/>
    <mergeCell ref="B54:J54"/>
    <mergeCell ref="L23:M23"/>
    <mergeCell ref="B59:E59"/>
    <mergeCell ref="B60:E60"/>
    <mergeCell ref="B61:E61"/>
    <mergeCell ref="F55:J55"/>
    <mergeCell ref="L45:N45"/>
    <mergeCell ref="R45:T45"/>
    <mergeCell ref="X45:Z45"/>
    <mergeCell ref="AD45:AF45"/>
    <mergeCell ref="R23:S23"/>
    <mergeCell ref="L54:P54"/>
    <mergeCell ref="R54:V54"/>
    <mergeCell ref="X54:AB54"/>
    <mergeCell ref="AD54:AH54"/>
    <mergeCell ref="B2:C2"/>
    <mergeCell ref="D2:J2"/>
    <mergeCell ref="B4:C4"/>
    <mergeCell ref="I4:J4"/>
    <mergeCell ref="B3:C3"/>
    <mergeCell ref="D3:J3"/>
    <mergeCell ref="B47:E47"/>
    <mergeCell ref="B48:E48"/>
    <mergeCell ref="B49:J49"/>
    <mergeCell ref="L49:P49"/>
    <mergeCell ref="R49:V49"/>
    <mergeCell ref="X49:AB49"/>
    <mergeCell ref="AD49:AH49"/>
    <mergeCell ref="X23:Y23"/>
    <mergeCell ref="B50:E50"/>
    <mergeCell ref="B51:E51"/>
    <mergeCell ref="A23:A45"/>
    <mergeCell ref="F23:G23"/>
    <mergeCell ref="B45:H45"/>
    <mergeCell ref="B5:C5"/>
    <mergeCell ref="I5:J6"/>
    <mergeCell ref="B6:C6"/>
    <mergeCell ref="B7:C7"/>
    <mergeCell ref="B8:C8"/>
    <mergeCell ref="I8:J8"/>
    <mergeCell ref="B9:C9"/>
    <mergeCell ref="I9:J9"/>
    <mergeCell ref="L67:P67"/>
    <mergeCell ref="R67:V67"/>
    <mergeCell ref="X67:AB67"/>
    <mergeCell ref="AD67:AH67"/>
    <mergeCell ref="A69:A81"/>
    <mergeCell ref="B72:E72"/>
    <mergeCell ref="B73:J73"/>
    <mergeCell ref="L73:P73"/>
    <mergeCell ref="R73:V73"/>
    <mergeCell ref="X73:AB73"/>
    <mergeCell ref="AD73:AH73"/>
    <mergeCell ref="B80:E80"/>
    <mergeCell ref="B81:J81"/>
    <mergeCell ref="L81:P81"/>
    <mergeCell ref="R81:V81"/>
    <mergeCell ref="X81:AB81"/>
    <mergeCell ref="AD81:AH81"/>
    <mergeCell ref="A47:A67"/>
    <mergeCell ref="B56:E56"/>
    <mergeCell ref="B57:E57"/>
    <mergeCell ref="B58:E58"/>
    <mergeCell ref="B66:E66"/>
    <mergeCell ref="B67:J67"/>
    <mergeCell ref="B55:E55"/>
    <mergeCell ref="L102:P102"/>
    <mergeCell ref="R102:V102"/>
    <mergeCell ref="X102:AB102"/>
    <mergeCell ref="AD102:AH102"/>
    <mergeCell ref="F100:J100"/>
    <mergeCell ref="L100:P100"/>
    <mergeCell ref="R100:V100"/>
    <mergeCell ref="X100:AB100"/>
    <mergeCell ref="AD100:AH100"/>
    <mergeCell ref="F107:J107"/>
    <mergeCell ref="L107:P107"/>
    <mergeCell ref="R107:V107"/>
    <mergeCell ref="X107:AB107"/>
    <mergeCell ref="AD107:AH107"/>
    <mergeCell ref="F104:J104"/>
    <mergeCell ref="L104:P104"/>
    <mergeCell ref="R104:V104"/>
    <mergeCell ref="X104:AB104"/>
    <mergeCell ref="AD104:AH104"/>
    <mergeCell ref="F105:J105"/>
    <mergeCell ref="L105:P105"/>
    <mergeCell ref="R105:V105"/>
    <mergeCell ref="X105:AB105"/>
    <mergeCell ref="AD105:AH105"/>
    <mergeCell ref="X106:AB106"/>
    <mergeCell ref="F106:J106"/>
    <mergeCell ref="L106:P106"/>
    <mergeCell ref="R106:V106"/>
    <mergeCell ref="F103:J103"/>
    <mergeCell ref="L103:P103"/>
    <mergeCell ref="R103:V103"/>
    <mergeCell ref="X103:AB103"/>
    <mergeCell ref="AD103:AH103"/>
    <mergeCell ref="AD106:AH106"/>
    <mergeCell ref="AJ73:AN73"/>
    <mergeCell ref="AJ81:AN81"/>
    <mergeCell ref="AJ91:AN91"/>
    <mergeCell ref="AJ93:AN93"/>
    <mergeCell ref="AJ95:AN95"/>
    <mergeCell ref="AJ105:AN105"/>
    <mergeCell ref="AJ106:AN106"/>
    <mergeCell ref="X97:AB97"/>
    <mergeCell ref="AD97:AH97"/>
    <mergeCell ref="AD99:AH99"/>
    <mergeCell ref="F98:J98"/>
    <mergeCell ref="L98:P98"/>
    <mergeCell ref="R98:V98"/>
    <mergeCell ref="F99:J99"/>
    <mergeCell ref="L99:P99"/>
    <mergeCell ref="R99:V99"/>
    <mergeCell ref="X99:AB99"/>
    <mergeCell ref="F102:J102"/>
    <mergeCell ref="AD23:AE23"/>
    <mergeCell ref="AJ23:AK23"/>
    <mergeCell ref="AJ45:AL45"/>
    <mergeCell ref="AJ49:AN49"/>
    <mergeCell ref="AJ54:AN54"/>
    <mergeCell ref="AJ67:AN67"/>
    <mergeCell ref="AJ102:AN102"/>
    <mergeCell ref="AJ103:AN103"/>
    <mergeCell ref="AJ104:AN104"/>
    <mergeCell ref="AJ96:AN96"/>
    <mergeCell ref="AJ97:AN97"/>
    <mergeCell ref="AJ98:AN98"/>
    <mergeCell ref="AJ99:AN99"/>
    <mergeCell ref="AJ100:AN100"/>
    <mergeCell ref="A120:L120"/>
    <mergeCell ref="A119:L119"/>
    <mergeCell ref="A121:L121"/>
    <mergeCell ref="A122:L122"/>
    <mergeCell ref="A117:L117"/>
    <mergeCell ref="AJ107:AN107"/>
    <mergeCell ref="AJ108:AN108"/>
    <mergeCell ref="AJ109:AN109"/>
    <mergeCell ref="AJ110:AN110"/>
    <mergeCell ref="F110:J110"/>
    <mergeCell ref="L110:P110"/>
    <mergeCell ref="R110:V110"/>
    <mergeCell ref="X110:AB110"/>
    <mergeCell ref="AD110:AH110"/>
    <mergeCell ref="F108:J108"/>
    <mergeCell ref="L108:P108"/>
    <mergeCell ref="R108:V108"/>
    <mergeCell ref="X108:AB108"/>
    <mergeCell ref="AD108:AH108"/>
    <mergeCell ref="F109:J109"/>
    <mergeCell ref="L109:P109"/>
    <mergeCell ref="R109:V109"/>
    <mergeCell ref="X109:AB109"/>
    <mergeCell ref="AD109:AH109"/>
  </mergeCells>
  <dataValidations xWindow="581" yWindow="529" count="3">
    <dataValidation type="list" allowBlank="1" showErrorMessage="1" sqref="C25:C44" xr:uid="{EFA60262-6D4A-461E-8E8F-7FAD39913F42}">
      <formula1>$D$11:$D$12</formula1>
    </dataValidation>
    <dataValidation type="list" allowBlank="1" showErrorMessage="1" sqref="E25:E44" xr:uid="{307E5894-EE45-45B6-A41D-403F674CA550}">
      <formula1>$E$11:$E$12</formula1>
    </dataValidation>
    <dataValidation type="list" sqref="D25:D41" xr:uid="{CE5FDD8D-9F10-4259-BFCB-5245D6CFD5AD}">
      <formula1>$D$13:$D$21</formula1>
    </dataValidation>
  </dataValidations>
  <pageMargins left="0.7" right="0.7" top="0.75" bottom="0.75" header="0.3" footer="0.3"/>
  <pageSetup fitToWidth="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132"/>
  <sheetViews>
    <sheetView zoomScaleNormal="100" workbookViewId="0">
      <selection activeCell="I60" sqref="I60"/>
    </sheetView>
  </sheetViews>
  <sheetFormatPr defaultColWidth="9.1796875" defaultRowHeight="13" x14ac:dyDescent="0.3"/>
  <cols>
    <col min="1" max="1" width="5.453125" style="1" customWidth="1"/>
    <col min="2" max="2" width="28.453125" style="1" customWidth="1"/>
    <col min="3" max="3" width="7.54296875" style="1" customWidth="1"/>
    <col min="4" max="4" width="30.453125" style="1" customWidth="1"/>
    <col min="5" max="5" width="10.453125" style="1" customWidth="1"/>
    <col min="6" max="6" width="10.54296875" style="1" customWidth="1"/>
    <col min="7" max="7" width="9.81640625" style="1" customWidth="1"/>
    <col min="8" max="8" width="10" style="1" customWidth="1"/>
    <col min="9" max="9" width="15.54296875" style="1" customWidth="1"/>
    <col min="10" max="10" width="13.81640625" style="627" customWidth="1"/>
    <col min="11" max="11" width="11.81640625" style="627" customWidth="1"/>
    <col min="12" max="12" width="11.54296875" style="627" customWidth="1"/>
    <col min="13" max="13" width="9.81640625" style="627" customWidth="1"/>
    <col min="14" max="14" width="9.54296875" style="627" customWidth="1"/>
    <col min="15" max="15" width="10.54296875" style="1" customWidth="1"/>
    <col min="16" max="16" width="9.81640625" style="1" customWidth="1"/>
    <col min="17" max="17" width="12.26953125" style="1" customWidth="1"/>
    <col min="18" max="18" width="10.7265625" style="1" customWidth="1"/>
    <col min="19" max="19" width="9.81640625" style="1" customWidth="1"/>
    <col min="20" max="20" width="9.54296875" style="1" customWidth="1"/>
    <col min="21" max="21" width="10.54296875" style="1" customWidth="1"/>
    <col min="22" max="22" width="9.7265625" style="1" customWidth="1"/>
    <col min="23" max="23" width="12.1796875" style="1" customWidth="1"/>
    <col min="24" max="24" width="11.54296875" style="1" customWidth="1"/>
    <col min="25" max="25" width="9.81640625" style="1" customWidth="1"/>
    <col min="26" max="26" width="9.54296875" style="1" customWidth="1"/>
    <col min="27" max="27" width="9.81640625" style="1" customWidth="1"/>
    <col min="28" max="28" width="9" style="1" customWidth="1"/>
    <col min="29" max="29" width="12.26953125" style="1" customWidth="1"/>
    <col min="30" max="30" width="11.54296875" style="1" customWidth="1"/>
    <col min="31" max="31" width="9.81640625" style="1" customWidth="1"/>
    <col min="32" max="32" width="9" style="1" customWidth="1"/>
    <col min="33" max="33" width="10.26953125" style="1" customWidth="1"/>
    <col min="34" max="34" width="9" style="1" customWidth="1"/>
    <col min="35" max="35" width="12" style="1" customWidth="1"/>
    <col min="36" max="36" width="11.54296875" style="1" hidden="1" customWidth="1"/>
    <col min="37" max="37" width="9.81640625" style="1" hidden="1" customWidth="1"/>
    <col min="38" max="38" width="9.54296875" style="1" hidden="1" customWidth="1"/>
    <col min="39" max="39" width="9.81640625" style="1" hidden="1" customWidth="1"/>
    <col min="40" max="40" width="9" style="1" hidden="1" customWidth="1"/>
    <col min="41" max="41" width="12.26953125" style="1" hidden="1" customWidth="1"/>
    <col min="42" max="42" width="14.26953125" style="200" customWidth="1"/>
    <col min="43" max="43" width="12.1796875" style="201" customWidth="1"/>
    <col min="44" max="44" width="2.54296875" style="1" customWidth="1"/>
    <col min="45" max="45" width="13.54296875" style="1" customWidth="1"/>
    <col min="46" max="50" width="9" style="1" customWidth="1"/>
    <col min="51" max="16384" width="9.1796875" style="1"/>
  </cols>
  <sheetData>
    <row r="1" spans="1:53" x14ac:dyDescent="0.3">
      <c r="A1" s="17"/>
      <c r="B1" s="17"/>
      <c r="C1" s="17"/>
      <c r="D1" s="17"/>
      <c r="E1" s="17"/>
      <c r="F1" s="17"/>
      <c r="G1" s="17"/>
      <c r="H1" s="17"/>
      <c r="I1" s="17"/>
      <c r="J1" s="25"/>
      <c r="K1" s="25"/>
      <c r="L1" s="25"/>
      <c r="M1" s="25"/>
      <c r="N1" s="25"/>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34"/>
      <c r="AQ1" s="33"/>
      <c r="AR1" s="17"/>
      <c r="AS1" s="17"/>
      <c r="AT1" s="17"/>
      <c r="AU1" s="17"/>
      <c r="AV1" s="17"/>
      <c r="AW1" s="17"/>
      <c r="AX1" s="17"/>
      <c r="AY1" s="17"/>
      <c r="AZ1" s="17"/>
      <c r="BA1" s="17"/>
    </row>
    <row r="2" spans="1:53" ht="21.75" customHeight="1" x14ac:dyDescent="0.35">
      <c r="A2" s="17"/>
      <c r="B2" s="718" t="s">
        <v>205</v>
      </c>
      <c r="C2" s="723"/>
      <c r="D2" s="720"/>
      <c r="E2" s="728"/>
      <c r="F2" s="728"/>
      <c r="G2" s="728"/>
      <c r="H2" s="728"/>
      <c r="I2" s="728"/>
      <c r="J2" s="729"/>
      <c r="L2" s="628" t="s">
        <v>156</v>
      </c>
      <c r="N2" s="155"/>
      <c r="O2" s="218"/>
      <c r="P2" s="218"/>
      <c r="Q2" s="218"/>
      <c r="R2" s="218"/>
      <c r="S2" s="17"/>
      <c r="T2" s="17"/>
      <c r="U2" s="17"/>
      <c r="V2" s="17"/>
      <c r="W2" s="17"/>
      <c r="X2" s="17"/>
      <c r="Y2" s="17"/>
      <c r="Z2" s="17"/>
      <c r="AA2" s="17"/>
      <c r="AB2" s="17"/>
      <c r="AC2" s="17"/>
      <c r="AD2" s="17"/>
      <c r="AE2" s="17"/>
      <c r="AF2" s="17"/>
      <c r="AG2" s="17"/>
      <c r="AH2" s="17"/>
      <c r="AI2" s="17"/>
      <c r="AJ2" s="17"/>
      <c r="AK2" s="17"/>
      <c r="AL2" s="17"/>
      <c r="AM2" s="17"/>
      <c r="AN2" s="17"/>
      <c r="AO2" s="17"/>
      <c r="AP2" s="34"/>
      <c r="AQ2" s="33"/>
      <c r="AR2" s="17"/>
      <c r="AS2" s="17"/>
      <c r="AT2" s="17"/>
      <c r="AU2" s="17"/>
      <c r="AV2" s="17"/>
      <c r="AW2" s="17"/>
      <c r="AX2" s="17"/>
      <c r="AY2" s="17"/>
      <c r="AZ2" s="17"/>
      <c r="BA2" s="17"/>
    </row>
    <row r="3" spans="1:53" ht="35.15" customHeight="1" x14ac:dyDescent="0.35">
      <c r="A3" s="17"/>
      <c r="B3" s="835" t="s">
        <v>158</v>
      </c>
      <c r="C3" s="836"/>
      <c r="D3" s="837" t="s">
        <v>422</v>
      </c>
      <c r="E3" s="838"/>
      <c r="F3" s="838"/>
      <c r="G3" s="838"/>
      <c r="H3" s="838"/>
      <c r="I3" s="838"/>
      <c r="J3" s="839"/>
      <c r="K3" s="25"/>
      <c r="L3" s="25"/>
      <c r="N3" s="155"/>
      <c r="O3" s="218"/>
      <c r="P3" s="218"/>
      <c r="Q3" s="218"/>
      <c r="S3" s="17"/>
      <c r="T3" s="17"/>
      <c r="U3" s="14"/>
      <c r="V3" s="14"/>
      <c r="W3" s="14"/>
      <c r="X3" s="14"/>
      <c r="Y3" s="17"/>
      <c r="Z3" s="17"/>
      <c r="AA3" s="17"/>
      <c r="AB3" s="15"/>
      <c r="AC3" s="15"/>
      <c r="AD3" s="15"/>
      <c r="AE3" s="17"/>
      <c r="AF3" s="17"/>
      <c r="AG3" s="17"/>
      <c r="AH3" s="15"/>
      <c r="AI3" s="15"/>
      <c r="AJ3" s="14"/>
      <c r="AK3" s="17"/>
      <c r="AL3" s="17"/>
      <c r="AM3" s="17"/>
      <c r="AN3" s="15"/>
      <c r="AO3" s="15"/>
      <c r="AP3" s="16"/>
      <c r="AQ3" s="354"/>
      <c r="AR3" s="17"/>
      <c r="AS3" s="17"/>
      <c r="AT3" s="17"/>
      <c r="AU3" s="17"/>
      <c r="AV3" s="17"/>
      <c r="AW3" s="17"/>
      <c r="AX3" s="17"/>
      <c r="AY3" s="17"/>
      <c r="AZ3" s="17"/>
      <c r="BA3" s="17"/>
    </row>
    <row r="4" spans="1:53" ht="16.5" customHeight="1" x14ac:dyDescent="0.35">
      <c r="A4" s="17"/>
      <c r="B4" s="718" t="s">
        <v>10</v>
      </c>
      <c r="C4" s="723"/>
      <c r="D4" s="374">
        <f>Instructions!C6</f>
        <v>0</v>
      </c>
      <c r="E4" s="288"/>
      <c r="G4" s="17"/>
      <c r="H4" s="17"/>
      <c r="I4" s="834" t="s">
        <v>11</v>
      </c>
      <c r="J4" s="834"/>
      <c r="K4" s="25"/>
      <c r="L4" s="25"/>
      <c r="M4" s="25"/>
      <c r="N4" s="25"/>
      <c r="O4" s="17"/>
      <c r="P4" s="18"/>
      <c r="Q4" s="18"/>
      <c r="R4" s="17"/>
      <c r="S4" s="17"/>
      <c r="T4" s="17"/>
      <c r="U4" s="17"/>
      <c r="V4" s="18"/>
      <c r="W4" s="18"/>
      <c r="X4" s="18"/>
      <c r="Y4" s="17"/>
      <c r="Z4" s="17"/>
      <c r="AA4" s="17"/>
      <c r="AB4" s="18"/>
      <c r="AC4" s="18"/>
      <c r="AD4" s="18"/>
      <c r="AE4" s="17"/>
      <c r="AF4" s="17"/>
      <c r="AG4" s="17"/>
      <c r="AH4" s="18"/>
      <c r="AI4" s="18"/>
      <c r="AJ4" s="18"/>
      <c r="AK4" s="17"/>
      <c r="AL4" s="17"/>
      <c r="AM4" s="17"/>
      <c r="AN4" s="18"/>
      <c r="AO4" s="18"/>
      <c r="AP4" s="19"/>
      <c r="AQ4" s="19"/>
      <c r="AR4" s="17"/>
      <c r="AS4" s="17"/>
      <c r="AT4" s="17"/>
      <c r="AU4" s="17"/>
      <c r="AV4" s="17"/>
      <c r="AW4" s="17"/>
      <c r="AX4" s="17"/>
      <c r="AY4" s="17"/>
      <c r="AZ4" s="17"/>
      <c r="BA4" s="17"/>
    </row>
    <row r="5" spans="1:53" ht="17.25" customHeight="1" x14ac:dyDescent="0.35">
      <c r="A5" s="17"/>
      <c r="B5" s="716" t="s">
        <v>12</v>
      </c>
      <c r="C5" s="717"/>
      <c r="D5" s="375">
        <f>Instructions!C8</f>
        <v>0</v>
      </c>
      <c r="E5" s="20"/>
      <c r="G5" s="17"/>
      <c r="H5" s="17"/>
      <c r="I5" s="826">
        <v>0.03</v>
      </c>
      <c r="J5" s="826"/>
      <c r="K5" s="25"/>
      <c r="L5" s="25"/>
      <c r="M5" s="25"/>
      <c r="N5" s="25"/>
      <c r="O5" s="17"/>
      <c r="P5" s="18"/>
      <c r="Q5" s="18"/>
      <c r="R5" s="18"/>
      <c r="S5" s="17"/>
      <c r="T5" s="17"/>
      <c r="U5" s="17"/>
      <c r="V5" s="18"/>
      <c r="W5" s="18"/>
      <c r="X5" s="18"/>
      <c r="Y5" s="17"/>
      <c r="Z5" s="17"/>
      <c r="AA5" s="17"/>
      <c r="AB5" s="18"/>
      <c r="AC5" s="18"/>
      <c r="AD5" s="18"/>
      <c r="AE5" s="17"/>
      <c r="AF5" s="17"/>
      <c r="AG5" s="17"/>
      <c r="AH5" s="18"/>
      <c r="AI5" s="18"/>
      <c r="AJ5" s="18"/>
      <c r="AK5" s="17"/>
      <c r="AL5" s="17"/>
      <c r="AM5" s="17"/>
      <c r="AN5" s="18"/>
      <c r="AO5" s="18"/>
      <c r="AP5" s="19"/>
      <c r="AQ5" s="19"/>
      <c r="AR5" s="17"/>
      <c r="AS5" s="17"/>
      <c r="AT5" s="17"/>
      <c r="AU5" s="17"/>
      <c r="AV5" s="17"/>
      <c r="AW5" s="17"/>
      <c r="AX5" s="17"/>
      <c r="AY5" s="17"/>
      <c r="AZ5" s="17"/>
      <c r="BA5" s="17"/>
    </row>
    <row r="6" spans="1:53" ht="16.5" customHeight="1" x14ac:dyDescent="0.35">
      <c r="A6" s="17"/>
      <c r="B6" s="716" t="s">
        <v>13</v>
      </c>
      <c r="C6" s="717"/>
      <c r="D6" s="375">
        <f>Instructions!C9</f>
        <v>0</v>
      </c>
      <c r="E6" s="20"/>
      <c r="G6" s="17"/>
      <c r="H6" s="17"/>
      <c r="I6" s="826"/>
      <c r="J6" s="826"/>
      <c r="K6" s="25"/>
      <c r="L6" s="25"/>
      <c r="M6" s="629"/>
      <c r="N6" s="25"/>
      <c r="O6" s="17"/>
      <c r="P6" s="18"/>
      <c r="Q6" s="18"/>
      <c r="R6" s="18"/>
      <c r="S6" s="17"/>
      <c r="T6" s="17"/>
      <c r="U6" s="17"/>
      <c r="V6" s="18"/>
      <c r="W6" s="18"/>
      <c r="X6" s="18"/>
      <c r="Y6" s="17"/>
      <c r="Z6" s="17"/>
      <c r="AA6" s="17"/>
      <c r="AB6" s="18"/>
      <c r="AC6" s="18"/>
      <c r="AD6" s="18"/>
      <c r="AE6" s="17"/>
      <c r="AF6" s="17"/>
      <c r="AG6" s="17"/>
      <c r="AH6" s="18"/>
      <c r="AI6" s="18"/>
      <c r="AJ6" s="18"/>
      <c r="AK6" s="17"/>
      <c r="AL6" s="17"/>
      <c r="AM6" s="17"/>
      <c r="AN6" s="18"/>
      <c r="AO6" s="18"/>
      <c r="AP6" s="19"/>
      <c r="AQ6" s="19"/>
      <c r="AR6" s="17"/>
      <c r="AS6" s="17"/>
      <c r="AT6" s="17"/>
      <c r="AU6" s="17"/>
      <c r="AV6" s="17"/>
      <c r="AW6" s="17"/>
      <c r="AX6" s="17"/>
      <c r="AY6" s="17"/>
      <c r="AZ6" s="17"/>
      <c r="BA6" s="17"/>
    </row>
    <row r="7" spans="1:53" ht="15.75" customHeight="1" x14ac:dyDescent="0.35">
      <c r="A7" s="17"/>
      <c r="B7" s="716" t="s">
        <v>14</v>
      </c>
      <c r="C7" s="717"/>
      <c r="D7" s="22">
        <f>IF(D6="",0,(ROUNDUP(((D6-D5)/366),0)))</f>
        <v>0</v>
      </c>
      <c r="E7" s="23"/>
      <c r="G7" s="17"/>
      <c r="H7" s="24"/>
      <c r="I7" s="24"/>
      <c r="J7" s="25"/>
      <c r="K7" s="25"/>
      <c r="L7" s="25"/>
      <c r="M7" s="25"/>
      <c r="N7" s="25"/>
      <c r="O7" s="17"/>
      <c r="P7" s="18"/>
      <c r="Q7" s="18"/>
      <c r="R7" s="18"/>
      <c r="S7" s="17"/>
      <c r="T7" s="17"/>
      <c r="U7" s="17"/>
      <c r="V7" s="18"/>
      <c r="W7" s="18"/>
      <c r="X7" s="18"/>
      <c r="Y7" s="17"/>
      <c r="Z7" s="17"/>
      <c r="AA7" s="17"/>
      <c r="AB7" s="18"/>
      <c r="AC7" s="18"/>
      <c r="AD7" s="18"/>
      <c r="AE7" s="17"/>
      <c r="AF7" s="17"/>
      <c r="AG7" s="17"/>
      <c r="AH7" s="18"/>
      <c r="AI7" s="18"/>
      <c r="AJ7" s="18"/>
      <c r="AK7" s="17"/>
      <c r="AL7" s="17"/>
      <c r="AM7" s="17"/>
      <c r="AN7" s="18"/>
      <c r="AO7" s="18"/>
      <c r="AP7" s="19"/>
      <c r="AQ7" s="19"/>
      <c r="AR7" s="17"/>
      <c r="AS7" s="17"/>
      <c r="AT7" s="17"/>
      <c r="AU7" s="17"/>
      <c r="AV7" s="17"/>
      <c r="AW7" s="17"/>
      <c r="AX7" s="17"/>
      <c r="AY7" s="17"/>
      <c r="AZ7" s="17"/>
      <c r="BA7" s="17"/>
    </row>
    <row r="8" spans="1:53" ht="15.75" customHeight="1" x14ac:dyDescent="0.35">
      <c r="A8" s="17"/>
      <c r="B8" s="827" t="s">
        <v>15</v>
      </c>
      <c r="C8" s="828"/>
      <c r="D8" s="376">
        <f>Instructions!C11</f>
        <v>0</v>
      </c>
      <c r="E8" s="26"/>
      <c r="G8" s="17"/>
      <c r="H8" s="24"/>
      <c r="I8" s="829" t="s">
        <v>16</v>
      </c>
      <c r="J8" s="830"/>
      <c r="K8" s="25"/>
      <c r="L8" s="630"/>
      <c r="M8" s="25"/>
      <c r="N8" s="25"/>
      <c r="O8" s="17"/>
      <c r="P8" s="18"/>
      <c r="Q8" s="18"/>
      <c r="R8" s="18"/>
      <c r="S8" s="17"/>
      <c r="T8" s="17"/>
      <c r="U8" s="17"/>
      <c r="V8" s="18"/>
      <c r="W8" s="18"/>
      <c r="X8" s="18"/>
      <c r="Y8" s="17"/>
      <c r="Z8" s="17"/>
      <c r="AA8" s="17"/>
      <c r="AB8" s="18"/>
      <c r="AC8" s="18"/>
      <c r="AD8" s="18"/>
      <c r="AE8" s="17"/>
      <c r="AF8" s="17"/>
      <c r="AG8" s="17"/>
      <c r="AH8" s="18"/>
      <c r="AI8" s="18"/>
      <c r="AJ8" s="18"/>
      <c r="AK8" s="17"/>
      <c r="AL8" s="17"/>
      <c r="AM8" s="17"/>
      <c r="AN8" s="18"/>
      <c r="AO8" s="18"/>
      <c r="AP8" s="19"/>
      <c r="AQ8" s="19"/>
      <c r="AR8" s="17"/>
      <c r="AS8" s="17"/>
      <c r="AT8" s="17"/>
      <c r="AU8" s="17"/>
      <c r="AV8" s="17"/>
      <c r="AW8" s="17"/>
      <c r="AX8" s="17"/>
      <c r="AY8" s="17"/>
      <c r="AZ8" s="17"/>
      <c r="BA8" s="17"/>
    </row>
    <row r="9" spans="1:53" ht="17.25" customHeight="1" x14ac:dyDescent="0.35">
      <c r="A9" s="17"/>
      <c r="B9" s="831" t="s">
        <v>17</v>
      </c>
      <c r="C9" s="831"/>
      <c r="D9" s="376" t="str">
        <f>Instructions!C12</f>
        <v>MTDC</v>
      </c>
      <c r="E9" s="27"/>
      <c r="F9" s="17"/>
      <c r="G9" s="17"/>
      <c r="H9" s="24"/>
      <c r="I9" s="832">
        <v>0.56999999999999995</v>
      </c>
      <c r="J9" s="833"/>
      <c r="K9" s="25"/>
      <c r="L9" s="630"/>
      <c r="M9" s="686"/>
      <c r="N9" s="686"/>
      <c r="O9" s="684"/>
      <c r="P9" s="685"/>
      <c r="Q9" s="685"/>
      <c r="R9" s="685"/>
      <c r="S9" s="684"/>
      <c r="T9" s="17"/>
      <c r="U9" s="17"/>
      <c r="V9" s="18"/>
      <c r="W9" s="18"/>
      <c r="X9" s="18"/>
      <c r="Y9" s="17"/>
      <c r="Z9" s="17"/>
      <c r="AA9" s="17"/>
      <c r="AB9" s="18"/>
      <c r="AC9" s="18"/>
      <c r="AD9" s="18"/>
      <c r="AE9" s="17"/>
      <c r="AF9" s="17"/>
      <c r="AG9" s="17"/>
      <c r="AH9" s="18"/>
      <c r="AI9" s="18"/>
      <c r="AJ9" s="18"/>
      <c r="AK9" s="17"/>
      <c r="AL9" s="17"/>
      <c r="AM9" s="17"/>
      <c r="AN9" s="18"/>
      <c r="AO9" s="18"/>
      <c r="AP9" s="19"/>
      <c r="AQ9" s="19"/>
      <c r="AR9" s="17"/>
      <c r="AS9" s="17"/>
      <c r="AT9" s="17"/>
      <c r="AU9" s="17"/>
      <c r="AV9" s="17"/>
      <c r="AW9" s="17"/>
      <c r="AX9" s="17"/>
      <c r="AY9" s="17"/>
      <c r="AZ9" s="17"/>
      <c r="BA9" s="17"/>
    </row>
    <row r="10" spans="1:53" ht="17.25" hidden="1" customHeight="1" x14ac:dyDescent="0.35">
      <c r="A10" s="17"/>
      <c r="B10" s="300"/>
      <c r="C10" s="300"/>
      <c r="D10" s="27" t="s">
        <v>33</v>
      </c>
      <c r="E10" s="27" t="s">
        <v>179</v>
      </c>
      <c r="H10" s="301"/>
      <c r="I10" s="302"/>
      <c r="J10" s="303"/>
      <c r="K10" s="25"/>
      <c r="L10" s="630"/>
      <c r="M10" s="25"/>
      <c r="N10" s="25"/>
      <c r="O10" s="17"/>
      <c r="P10" s="18"/>
      <c r="Q10" s="18"/>
      <c r="R10" s="18"/>
      <c r="S10" s="17"/>
      <c r="T10" s="17"/>
      <c r="U10" s="17"/>
      <c r="V10" s="18"/>
      <c r="W10" s="18"/>
      <c r="X10" s="18"/>
      <c r="Y10" s="17"/>
      <c r="Z10" s="17"/>
      <c r="AA10" s="17"/>
      <c r="AB10" s="18"/>
      <c r="AC10" s="18"/>
      <c r="AD10" s="18"/>
      <c r="AE10" s="17"/>
      <c r="AF10" s="17"/>
      <c r="AG10" s="17"/>
      <c r="AH10" s="18"/>
      <c r="AI10" s="18"/>
      <c r="AJ10" s="18"/>
      <c r="AK10" s="17"/>
      <c r="AL10" s="17"/>
      <c r="AM10" s="17"/>
      <c r="AN10" s="18"/>
      <c r="AO10" s="18"/>
      <c r="AP10" s="19"/>
      <c r="AQ10" s="19"/>
      <c r="AR10" s="17"/>
      <c r="AS10" s="17"/>
      <c r="AT10" s="17"/>
      <c r="AU10" s="17"/>
      <c r="AV10" s="17"/>
      <c r="AW10" s="17"/>
      <c r="AX10" s="17"/>
      <c r="AY10" s="17"/>
      <c r="AZ10" s="17"/>
      <c r="BA10" s="17"/>
    </row>
    <row r="11" spans="1:53" ht="17.25" hidden="1" customHeight="1" x14ac:dyDescent="0.35">
      <c r="A11" s="17"/>
      <c r="B11" s="300"/>
      <c r="C11" s="300"/>
      <c r="D11" s="27" t="s">
        <v>34</v>
      </c>
      <c r="E11" s="27" t="s">
        <v>180</v>
      </c>
      <c r="H11" s="301"/>
      <c r="I11" s="302"/>
      <c r="J11" s="303"/>
      <c r="K11" s="25"/>
      <c r="L11" s="630"/>
      <c r="M11" s="25"/>
      <c r="N11" s="25"/>
      <c r="O11" s="17"/>
      <c r="P11" s="18"/>
      <c r="Q11" s="18"/>
      <c r="R11" s="18"/>
      <c r="S11" s="17"/>
      <c r="T11" s="17"/>
      <c r="U11" s="17"/>
      <c r="V11" s="18"/>
      <c r="W11" s="18"/>
      <c r="X11" s="18"/>
      <c r="Y11" s="17"/>
      <c r="Z11" s="17"/>
      <c r="AA11" s="17"/>
      <c r="AB11" s="18"/>
      <c r="AC11" s="18"/>
      <c r="AD11" s="18"/>
      <c r="AE11" s="17"/>
      <c r="AF11" s="17"/>
      <c r="AG11" s="17"/>
      <c r="AH11" s="18"/>
      <c r="AI11" s="18"/>
      <c r="AJ11" s="18"/>
      <c r="AK11" s="17"/>
      <c r="AL11" s="17"/>
      <c r="AM11" s="17"/>
      <c r="AN11" s="18"/>
      <c r="AO11" s="18"/>
      <c r="AP11" s="19"/>
      <c r="AQ11" s="19"/>
      <c r="AR11" s="17"/>
      <c r="AS11" s="17"/>
      <c r="AT11" s="17"/>
      <c r="AU11" s="17"/>
      <c r="AV11" s="17"/>
      <c r="AW11" s="17"/>
      <c r="AX11" s="17"/>
      <c r="AY11" s="17"/>
      <c r="AZ11" s="17"/>
      <c r="BA11" s="17"/>
    </row>
    <row r="12" spans="1:53" ht="17.25" hidden="1" customHeight="1" x14ac:dyDescent="0.35">
      <c r="A12" s="17"/>
      <c r="B12" s="300"/>
      <c r="C12" s="300"/>
      <c r="D12" s="307" t="s">
        <v>181</v>
      </c>
      <c r="E12" s="27"/>
      <c r="H12" s="301"/>
      <c r="I12" s="302"/>
      <c r="J12" s="303"/>
      <c r="K12" s="25"/>
      <c r="L12" s="630"/>
      <c r="M12" s="25"/>
      <c r="N12" s="25"/>
      <c r="O12" s="17"/>
      <c r="P12" s="18"/>
      <c r="Q12" s="18"/>
      <c r="R12" s="18"/>
      <c r="S12" s="17"/>
      <c r="T12" s="17"/>
      <c r="U12" s="17"/>
      <c r="V12" s="18"/>
      <c r="W12" s="18"/>
      <c r="X12" s="18"/>
      <c r="Y12" s="17"/>
      <c r="Z12" s="17"/>
      <c r="AA12" s="17"/>
      <c r="AB12" s="18"/>
      <c r="AC12" s="18"/>
      <c r="AD12" s="18"/>
      <c r="AE12" s="17"/>
      <c r="AF12" s="17"/>
      <c r="AG12" s="17"/>
      <c r="AH12" s="18"/>
      <c r="AI12" s="18"/>
      <c r="AJ12" s="18"/>
      <c r="AK12" s="17"/>
      <c r="AL12" s="17"/>
      <c r="AM12" s="17"/>
      <c r="AN12" s="18"/>
      <c r="AO12" s="18"/>
      <c r="AP12" s="19"/>
      <c r="AQ12" s="19"/>
      <c r="AR12" s="17"/>
      <c r="AS12" s="17"/>
      <c r="AT12" s="17"/>
      <c r="AU12" s="17"/>
      <c r="AV12" s="17"/>
      <c r="AW12" s="17"/>
      <c r="AX12" s="17"/>
      <c r="AY12" s="17"/>
      <c r="AZ12" s="17"/>
      <c r="BA12" s="17"/>
    </row>
    <row r="13" spans="1:53" ht="17.25" hidden="1" customHeight="1" x14ac:dyDescent="0.35">
      <c r="A13" s="17"/>
      <c r="B13" s="300"/>
      <c r="C13" s="300"/>
      <c r="D13" s="307" t="s">
        <v>182</v>
      </c>
      <c r="E13" s="27"/>
      <c r="H13" s="301"/>
      <c r="I13" s="302"/>
      <c r="J13" s="303"/>
      <c r="K13" s="25"/>
      <c r="L13" s="630"/>
      <c r="M13" s="25"/>
      <c r="N13" s="25"/>
      <c r="O13" s="17"/>
      <c r="P13" s="18"/>
      <c r="Q13" s="18"/>
      <c r="R13" s="18"/>
      <c r="S13" s="17"/>
      <c r="T13" s="17"/>
      <c r="U13" s="17"/>
      <c r="V13" s="18"/>
      <c r="W13" s="18"/>
      <c r="X13" s="18"/>
      <c r="Y13" s="17"/>
      <c r="Z13" s="17"/>
      <c r="AA13" s="17"/>
      <c r="AB13" s="18"/>
      <c r="AC13" s="18"/>
      <c r="AD13" s="18"/>
      <c r="AE13" s="17"/>
      <c r="AF13" s="17"/>
      <c r="AG13" s="17"/>
      <c r="AH13" s="18"/>
      <c r="AI13" s="18"/>
      <c r="AJ13" s="18"/>
      <c r="AK13" s="17"/>
      <c r="AL13" s="17"/>
      <c r="AM13" s="17"/>
      <c r="AN13" s="18"/>
      <c r="AO13" s="18"/>
      <c r="AP13" s="19"/>
      <c r="AQ13" s="19"/>
      <c r="AR13" s="17"/>
      <c r="AS13" s="17"/>
      <c r="AT13" s="17"/>
      <c r="AU13" s="17"/>
      <c r="AV13" s="17"/>
      <c r="AW13" s="17"/>
      <c r="AX13" s="17"/>
      <c r="AY13" s="17"/>
      <c r="AZ13" s="17"/>
      <c r="BA13" s="17"/>
    </row>
    <row r="14" spans="1:53" ht="17.25" hidden="1" customHeight="1" x14ac:dyDescent="0.35">
      <c r="A14" s="17"/>
      <c r="B14" s="300"/>
      <c r="C14" s="300"/>
      <c r="D14" s="307" t="s">
        <v>183</v>
      </c>
      <c r="E14" s="27"/>
      <c r="H14" s="301"/>
      <c r="I14" s="302"/>
      <c r="J14" s="303"/>
      <c r="K14" s="25"/>
      <c r="L14" s="630"/>
      <c r="M14" s="25"/>
      <c r="N14" s="25"/>
      <c r="O14" s="17"/>
      <c r="P14" s="18"/>
      <c r="Q14" s="18"/>
      <c r="R14" s="18"/>
      <c r="S14" s="17"/>
      <c r="T14" s="17"/>
      <c r="U14" s="17"/>
      <c r="V14" s="18"/>
      <c r="W14" s="18"/>
      <c r="X14" s="18"/>
      <c r="Y14" s="17"/>
      <c r="Z14" s="17"/>
      <c r="AA14" s="17"/>
      <c r="AB14" s="18"/>
      <c r="AC14" s="18"/>
      <c r="AD14" s="18"/>
      <c r="AE14" s="17"/>
      <c r="AF14" s="17"/>
      <c r="AG14" s="17"/>
      <c r="AH14" s="18"/>
      <c r="AI14" s="18"/>
      <c r="AJ14" s="18"/>
      <c r="AK14" s="17"/>
      <c r="AL14" s="17"/>
      <c r="AM14" s="17"/>
      <c r="AN14" s="18"/>
      <c r="AO14" s="18"/>
      <c r="AP14" s="19"/>
      <c r="AQ14" s="19"/>
      <c r="AR14" s="17"/>
      <c r="AS14" s="17"/>
      <c r="AT14" s="17"/>
      <c r="AU14" s="17"/>
      <c r="AV14" s="17"/>
      <c r="AW14" s="17"/>
      <c r="AX14" s="17"/>
      <c r="AY14" s="17"/>
      <c r="AZ14" s="17"/>
      <c r="BA14" s="17"/>
    </row>
    <row r="15" spans="1:53" ht="17.25" hidden="1" customHeight="1" x14ac:dyDescent="0.35">
      <c r="A15" s="17"/>
      <c r="B15" s="300"/>
      <c r="C15" s="300"/>
      <c r="D15" s="307" t="s">
        <v>184</v>
      </c>
      <c r="E15" s="27"/>
      <c r="H15" s="301"/>
      <c r="I15" s="302"/>
      <c r="J15" s="303"/>
      <c r="K15" s="25"/>
      <c r="L15" s="630"/>
      <c r="M15" s="25"/>
      <c r="N15" s="25"/>
      <c r="O15" s="17"/>
      <c r="P15" s="18"/>
      <c r="Q15" s="18"/>
      <c r="R15" s="18"/>
      <c r="S15" s="17"/>
      <c r="T15" s="17"/>
      <c r="U15" s="17"/>
      <c r="V15" s="18"/>
      <c r="W15" s="18"/>
      <c r="X15" s="18"/>
      <c r="Y15" s="17"/>
      <c r="Z15" s="17"/>
      <c r="AA15" s="17"/>
      <c r="AB15" s="18"/>
      <c r="AC15" s="18"/>
      <c r="AD15" s="18"/>
      <c r="AE15" s="17"/>
      <c r="AF15" s="17"/>
      <c r="AG15" s="17"/>
      <c r="AH15" s="18"/>
      <c r="AI15" s="18"/>
      <c r="AJ15" s="18"/>
      <c r="AK15" s="17"/>
      <c r="AL15" s="17"/>
      <c r="AM15" s="17"/>
      <c r="AN15" s="18"/>
      <c r="AO15" s="18"/>
      <c r="AP15" s="19"/>
      <c r="AQ15" s="19"/>
      <c r="AR15" s="17"/>
      <c r="AS15" s="17"/>
      <c r="AT15" s="17"/>
      <c r="AU15" s="17"/>
      <c r="AV15" s="17"/>
      <c r="AW15" s="17"/>
      <c r="AX15" s="17"/>
      <c r="AY15" s="17"/>
      <c r="AZ15" s="17"/>
      <c r="BA15" s="17"/>
    </row>
    <row r="16" spans="1:53" ht="17.25" hidden="1" customHeight="1" x14ac:dyDescent="0.35">
      <c r="A16" s="17"/>
      <c r="B16" s="300"/>
      <c r="C16" s="300"/>
      <c r="D16" s="307" t="s">
        <v>185</v>
      </c>
      <c r="E16" s="27"/>
      <c r="H16" s="301"/>
      <c r="I16" s="302"/>
      <c r="J16" s="303"/>
      <c r="K16" s="25"/>
      <c r="L16" s="630"/>
      <c r="M16" s="25"/>
      <c r="N16" s="25"/>
      <c r="O16" s="17"/>
      <c r="P16" s="18"/>
      <c r="Q16" s="18"/>
      <c r="R16" s="18"/>
      <c r="S16" s="17"/>
      <c r="T16" s="17"/>
      <c r="U16" s="17"/>
      <c r="V16" s="18"/>
      <c r="W16" s="18"/>
      <c r="X16" s="18"/>
      <c r="Y16" s="17"/>
      <c r="Z16" s="17"/>
      <c r="AA16" s="17"/>
      <c r="AB16" s="18"/>
      <c r="AC16" s="18"/>
      <c r="AD16" s="18"/>
      <c r="AE16" s="17"/>
      <c r="AF16" s="17"/>
      <c r="AG16" s="17"/>
      <c r="AH16" s="18"/>
      <c r="AI16" s="18"/>
      <c r="AJ16" s="18"/>
      <c r="AK16" s="17"/>
      <c r="AL16" s="17"/>
      <c r="AM16" s="17"/>
      <c r="AN16" s="18"/>
      <c r="AO16" s="18"/>
      <c r="AP16" s="19"/>
      <c r="AQ16" s="19"/>
      <c r="AR16" s="17"/>
      <c r="AS16" s="17"/>
      <c r="AT16" s="17"/>
      <c r="AU16" s="17"/>
      <c r="AV16" s="17"/>
      <c r="AW16" s="17"/>
      <c r="AX16" s="17"/>
      <c r="AY16" s="17"/>
      <c r="AZ16" s="17"/>
      <c r="BA16" s="17"/>
    </row>
    <row r="17" spans="1:54" ht="17.25" hidden="1" customHeight="1" x14ac:dyDescent="0.35">
      <c r="A17" s="17"/>
      <c r="B17" s="300"/>
      <c r="C17" s="300"/>
      <c r="D17" s="308" t="s">
        <v>186</v>
      </c>
      <c r="E17" s="27"/>
      <c r="H17" s="301"/>
      <c r="I17" s="302"/>
      <c r="J17" s="303"/>
      <c r="K17" s="25"/>
      <c r="L17" s="630"/>
      <c r="M17" s="25"/>
      <c r="N17" s="25"/>
      <c r="O17" s="17"/>
      <c r="P17" s="18"/>
      <c r="Q17" s="18"/>
      <c r="R17" s="18"/>
      <c r="S17" s="17"/>
      <c r="T17" s="17"/>
      <c r="U17" s="17"/>
      <c r="V17" s="18"/>
      <c r="W17" s="18"/>
      <c r="X17" s="18"/>
      <c r="Y17" s="17"/>
      <c r="Z17" s="17"/>
      <c r="AA17" s="17"/>
      <c r="AB17" s="18"/>
      <c r="AC17" s="18"/>
      <c r="AD17" s="18"/>
      <c r="AE17" s="17"/>
      <c r="AF17" s="17"/>
      <c r="AG17" s="17"/>
      <c r="AH17" s="18"/>
      <c r="AI17" s="18"/>
      <c r="AJ17" s="18"/>
      <c r="AK17" s="17"/>
      <c r="AL17" s="17"/>
      <c r="AM17" s="17"/>
      <c r="AN17" s="18"/>
      <c r="AO17" s="18"/>
      <c r="AP17" s="19"/>
      <c r="AQ17" s="19"/>
      <c r="AR17" s="17"/>
      <c r="AS17" s="17"/>
      <c r="AT17" s="17"/>
      <c r="AU17" s="17"/>
      <c r="AV17" s="17"/>
      <c r="AW17" s="17"/>
      <c r="AX17" s="17"/>
      <c r="AY17" s="17"/>
      <c r="AZ17" s="17"/>
      <c r="BA17" s="17"/>
    </row>
    <row r="18" spans="1:54" ht="17.25" hidden="1" customHeight="1" x14ac:dyDescent="0.35">
      <c r="A18" s="17"/>
      <c r="B18" s="300"/>
      <c r="C18" s="300"/>
      <c r="D18" s="308" t="s">
        <v>411</v>
      </c>
      <c r="E18" s="27"/>
      <c r="H18" s="301"/>
      <c r="I18" s="302"/>
      <c r="J18" s="303"/>
      <c r="K18" s="25"/>
      <c r="L18" s="630"/>
      <c r="M18" s="25"/>
      <c r="N18" s="25"/>
      <c r="O18" s="17"/>
      <c r="P18" s="18"/>
      <c r="Q18" s="18"/>
      <c r="R18" s="18"/>
      <c r="S18" s="17"/>
      <c r="T18" s="17"/>
      <c r="U18" s="17"/>
      <c r="V18" s="18"/>
      <c r="W18" s="18"/>
      <c r="X18" s="18"/>
      <c r="Y18" s="17"/>
      <c r="Z18" s="17"/>
      <c r="AA18" s="17"/>
      <c r="AB18" s="18"/>
      <c r="AC18" s="18"/>
      <c r="AD18" s="18"/>
      <c r="AE18" s="17"/>
      <c r="AF18" s="17"/>
      <c r="AG18" s="17"/>
      <c r="AH18" s="18"/>
      <c r="AI18" s="18"/>
      <c r="AJ18" s="18"/>
      <c r="AK18" s="17"/>
      <c r="AL18" s="17"/>
      <c r="AM18" s="17"/>
      <c r="AN18" s="18"/>
      <c r="AO18" s="18"/>
      <c r="AP18" s="19"/>
      <c r="AQ18" s="19"/>
      <c r="AR18" s="17"/>
      <c r="AS18" s="17"/>
      <c r="AT18" s="17"/>
      <c r="AU18" s="17"/>
      <c r="AV18" s="17"/>
      <c r="AW18" s="17"/>
      <c r="AX18" s="17"/>
      <c r="AY18" s="17"/>
      <c r="AZ18" s="17"/>
      <c r="BA18" s="17"/>
    </row>
    <row r="19" spans="1:54" ht="13.75" customHeight="1" thickBot="1" x14ac:dyDescent="0.35">
      <c r="A19" s="17"/>
      <c r="B19" s="28"/>
      <c r="C19" s="29"/>
      <c r="D19" s="29"/>
      <c r="E19" s="30"/>
      <c r="F19" s="17"/>
      <c r="G19" s="17"/>
      <c r="H19" s="24"/>
      <c r="I19" s="24"/>
      <c r="J19" s="25"/>
      <c r="K19" s="25"/>
      <c r="L19" s="25"/>
      <c r="M19" s="25"/>
      <c r="N19" s="25"/>
      <c r="O19" s="17"/>
      <c r="P19" s="18"/>
      <c r="Q19" s="18"/>
      <c r="R19" s="18"/>
      <c r="S19" s="17"/>
      <c r="T19" s="17"/>
      <c r="U19" s="17"/>
      <c r="V19" s="18"/>
      <c r="W19" s="18"/>
      <c r="X19" s="18"/>
      <c r="Y19" s="17"/>
      <c r="Z19" s="17"/>
      <c r="AA19" s="17"/>
      <c r="AB19" s="18"/>
      <c r="AC19" s="18"/>
      <c r="AD19" s="18"/>
      <c r="AE19" s="17"/>
      <c r="AF19" s="17"/>
      <c r="AG19" s="17"/>
      <c r="AH19" s="18"/>
      <c r="AI19" s="18"/>
      <c r="AJ19" s="18"/>
      <c r="AK19" s="17"/>
      <c r="AL19" s="17"/>
      <c r="AM19" s="17"/>
      <c r="AN19" s="18"/>
      <c r="AO19" s="18"/>
      <c r="AP19" s="19"/>
      <c r="AQ19" s="19"/>
      <c r="AR19" s="17"/>
      <c r="AS19" s="31"/>
      <c r="AT19" s="17"/>
      <c r="AU19" s="17"/>
      <c r="AV19" s="17"/>
      <c r="AW19" s="17"/>
      <c r="AX19" s="17"/>
      <c r="AY19" s="17"/>
      <c r="AZ19" s="17"/>
      <c r="BA19" s="17"/>
    </row>
    <row r="20" spans="1:54" ht="12" hidden="1" customHeight="1" x14ac:dyDescent="0.3">
      <c r="A20" s="17"/>
      <c r="B20" s="17"/>
      <c r="C20" s="17"/>
      <c r="D20" s="17">
        <v>250000</v>
      </c>
      <c r="E20" s="32"/>
      <c r="F20" s="17"/>
      <c r="G20" s="17"/>
      <c r="H20" s="17"/>
      <c r="I20" s="17"/>
      <c r="J20" s="25"/>
      <c r="K20" s="33"/>
      <c r="L20" s="33"/>
      <c r="M20" s="25"/>
      <c r="N20" s="25"/>
      <c r="O20" s="17"/>
      <c r="P20" s="33"/>
      <c r="Q20" s="18" t="str">
        <f>IF($D$7&gt;1,"yes","no")</f>
        <v>no</v>
      </c>
      <c r="R20" s="18"/>
      <c r="S20" s="17"/>
      <c r="T20" s="17"/>
      <c r="U20" s="17"/>
      <c r="V20" s="33"/>
      <c r="W20" s="18" t="str">
        <f>IF($D$7&gt;2,"yes","no")</f>
        <v>no</v>
      </c>
      <c r="X20" s="18"/>
      <c r="Y20" s="17"/>
      <c r="Z20" s="17"/>
      <c r="AA20" s="17"/>
      <c r="AB20" s="33"/>
      <c r="AC20" s="18" t="str">
        <f>IF($D$7&gt;3,"yes","no")</f>
        <v>no</v>
      </c>
      <c r="AD20" s="18"/>
      <c r="AE20" s="17"/>
      <c r="AF20" s="17"/>
      <c r="AG20" s="17"/>
      <c r="AH20" s="33"/>
      <c r="AI20" s="18" t="str">
        <f>IF($D$7&gt;4,"yes","no")</f>
        <v>no</v>
      </c>
      <c r="AJ20" s="18"/>
      <c r="AK20" s="17"/>
      <c r="AL20" s="17"/>
      <c r="AM20" s="17"/>
      <c r="AN20" s="33"/>
      <c r="AO20" s="18" t="str">
        <f>IF($D$7&gt;3,"yes","no")</f>
        <v>no</v>
      </c>
      <c r="AP20" s="34"/>
      <c r="AQ20" s="33"/>
      <c r="AR20" s="17"/>
      <c r="AS20" s="17"/>
      <c r="AT20" s="17"/>
      <c r="AU20" s="17"/>
      <c r="AV20" s="17"/>
      <c r="AW20" s="17"/>
      <c r="AX20" s="17"/>
      <c r="AY20" s="17"/>
      <c r="AZ20" s="17"/>
      <c r="BA20" s="17"/>
    </row>
    <row r="21" spans="1:54" ht="20.25" customHeight="1" thickBot="1" x14ac:dyDescent="0.5">
      <c r="A21" s="818" t="s">
        <v>18</v>
      </c>
      <c r="B21" s="35" t="s">
        <v>19</v>
      </c>
      <c r="C21" s="36"/>
      <c r="D21" s="36"/>
      <c r="E21" s="37"/>
      <c r="F21" s="821" t="s">
        <v>20</v>
      </c>
      <c r="G21" s="822"/>
      <c r="H21" s="38">
        <f>D5</f>
        <v>0</v>
      </c>
      <c r="I21" s="38">
        <f>H21+364</f>
        <v>364</v>
      </c>
      <c r="J21" s="631"/>
      <c r="K21" s="632"/>
      <c r="L21" s="821" t="str">
        <f>IF($D$7&gt;1,"YEAR 2", "")</f>
        <v/>
      </c>
      <c r="M21" s="822"/>
      <c r="N21" s="38" t="str">
        <f>IF(Q$20="yes",(EDATE(H21,12)),"")</f>
        <v/>
      </c>
      <c r="O21" s="38" t="str">
        <f>IF(Q$20="yes",(EDATE(I21,12)),"")</f>
        <v/>
      </c>
      <c r="P21" s="2"/>
      <c r="Q21" s="5"/>
      <c r="R21" s="821" t="str">
        <f>IF($D$7&gt;2,"YEAR 3", "")</f>
        <v/>
      </c>
      <c r="S21" s="822"/>
      <c r="T21" s="38" t="str">
        <f>IF(W$20="yes",(EDATE(N21,12)),"")</f>
        <v/>
      </c>
      <c r="U21" s="38" t="str">
        <f>IF(W$20="yes",(EDATE(O21,12)),"")</f>
        <v/>
      </c>
      <c r="V21" s="2"/>
      <c r="W21" s="5"/>
      <c r="X21" s="763" t="str">
        <f>IF($D$7&gt;3,"YEAR 4", "")</f>
        <v/>
      </c>
      <c r="Y21" s="764"/>
      <c r="Z21" s="38" t="str">
        <f>IF(AC$20="yes",(EDATE(T21,12)),"")</f>
        <v/>
      </c>
      <c r="AA21" s="38" t="str">
        <f>IF(AC$20="yes",(EDATE(U21,12)),"")</f>
        <v/>
      </c>
      <c r="AB21" s="2"/>
      <c r="AC21" s="5"/>
      <c r="AD21" s="763" t="str">
        <f>IF($D$7&gt;4,"YEAR 5", "")</f>
        <v/>
      </c>
      <c r="AE21" s="764"/>
      <c r="AF21" s="38" t="str">
        <f>IF(AI$20="yes",(EDATE(Z21,12)),"")</f>
        <v/>
      </c>
      <c r="AG21" s="38" t="str">
        <f>IF(AI$20="yes",(EDATE(AA21,12)),"")</f>
        <v/>
      </c>
      <c r="AH21" s="2"/>
      <c r="AI21" s="5"/>
      <c r="AJ21" s="763" t="str">
        <f>IF($D$7&gt;3,"YEAR 6", "")</f>
        <v/>
      </c>
      <c r="AK21" s="764"/>
      <c r="AL21" s="38" t="str">
        <f>IF(AO$20="yes",(EDATE(AF21,12)),"")</f>
        <v/>
      </c>
      <c r="AM21" s="38" t="str">
        <f>IF(AO$20="yes",(EDATE(AG21,12)),"")</f>
        <v/>
      </c>
      <c r="AN21" s="2"/>
      <c r="AO21" s="5"/>
      <c r="AP21" s="39"/>
      <c r="AQ21" s="6" t="s">
        <v>21</v>
      </c>
      <c r="AR21" s="77"/>
      <c r="AS21" s="77"/>
      <c r="AT21" s="77"/>
      <c r="AU21" s="77"/>
      <c r="AV21" s="77"/>
      <c r="AW21" s="77"/>
      <c r="AX21" s="31"/>
      <c r="AY21" s="77"/>
      <c r="AZ21" s="17"/>
      <c r="BA21" s="17"/>
      <c r="BB21" s="17"/>
    </row>
    <row r="22" spans="1:54" ht="40.4" customHeight="1" x14ac:dyDescent="0.3">
      <c r="A22" s="819"/>
      <c r="B22" s="40" t="s">
        <v>22</v>
      </c>
      <c r="C22" s="41" t="s">
        <v>23</v>
      </c>
      <c r="D22" s="42" t="s">
        <v>24</v>
      </c>
      <c r="E22" s="43" t="s">
        <v>25</v>
      </c>
      <c r="F22" s="44" t="s">
        <v>26</v>
      </c>
      <c r="G22" s="45" t="s">
        <v>27</v>
      </c>
      <c r="H22" s="45" t="s">
        <v>28</v>
      </c>
      <c r="I22" s="7" t="s">
        <v>29</v>
      </c>
      <c r="J22" s="7" t="s">
        <v>30</v>
      </c>
      <c r="K22" s="46" t="s">
        <v>31</v>
      </c>
      <c r="L22" s="44" t="s">
        <v>26</v>
      </c>
      <c r="M22" s="45" t="s">
        <v>27</v>
      </c>
      <c r="N22" s="45" t="s">
        <v>28</v>
      </c>
      <c r="O22" s="7" t="s">
        <v>29</v>
      </c>
      <c r="P22" s="7" t="s">
        <v>30</v>
      </c>
      <c r="Q22" s="46" t="s">
        <v>31</v>
      </c>
      <c r="R22" s="44" t="s">
        <v>26</v>
      </c>
      <c r="S22" s="45" t="s">
        <v>27</v>
      </c>
      <c r="T22" s="45" t="s">
        <v>28</v>
      </c>
      <c r="U22" s="7" t="s">
        <v>29</v>
      </c>
      <c r="V22" s="7" t="s">
        <v>30</v>
      </c>
      <c r="W22" s="46" t="s">
        <v>31</v>
      </c>
      <c r="X22" s="44" t="s">
        <v>26</v>
      </c>
      <c r="Y22" s="45" t="s">
        <v>27</v>
      </c>
      <c r="Z22" s="45" t="s">
        <v>28</v>
      </c>
      <c r="AA22" s="7" t="s">
        <v>29</v>
      </c>
      <c r="AB22" s="7" t="s">
        <v>30</v>
      </c>
      <c r="AC22" s="46" t="s">
        <v>31</v>
      </c>
      <c r="AD22" s="44" t="s">
        <v>26</v>
      </c>
      <c r="AE22" s="45" t="s">
        <v>27</v>
      </c>
      <c r="AF22" s="45" t="s">
        <v>28</v>
      </c>
      <c r="AG22" s="7" t="s">
        <v>29</v>
      </c>
      <c r="AH22" s="7" t="s">
        <v>30</v>
      </c>
      <c r="AI22" s="46" t="s">
        <v>31</v>
      </c>
      <c r="AJ22" s="44" t="s">
        <v>26</v>
      </c>
      <c r="AK22" s="45" t="s">
        <v>27</v>
      </c>
      <c r="AL22" s="45" t="s">
        <v>28</v>
      </c>
      <c r="AM22" s="7" t="s">
        <v>29</v>
      </c>
      <c r="AN22" s="7" t="s">
        <v>30</v>
      </c>
      <c r="AO22" s="46" t="s">
        <v>31</v>
      </c>
      <c r="AP22" s="47" t="s">
        <v>32</v>
      </c>
      <c r="AQ22" s="8"/>
      <c r="AR22" s="77"/>
      <c r="AS22" s="31"/>
      <c r="AT22" s="48"/>
      <c r="AU22" s="77"/>
      <c r="AV22" s="77"/>
      <c r="AW22" s="77"/>
      <c r="AX22" s="77"/>
      <c r="AY22" s="77"/>
      <c r="AZ22" s="17"/>
      <c r="BA22" s="17"/>
      <c r="BB22" s="17"/>
    </row>
    <row r="23" spans="1:54" ht="14.5" x14ac:dyDescent="0.35">
      <c r="A23" s="819"/>
      <c r="B23" s="219"/>
      <c r="C23" s="304"/>
      <c r="D23" s="255"/>
      <c r="E23" s="221"/>
      <c r="F23" s="231"/>
      <c r="G23" s="49"/>
      <c r="H23" s="346">
        <f>G23*12</f>
        <v>0</v>
      </c>
      <c r="I23" s="347">
        <f>ROUND(F23*G23,0)</f>
        <v>0</v>
      </c>
      <c r="J23" s="347">
        <f t="shared" ref="J23:J39" si="0">ROUND(I23*J$112,0)</f>
        <v>0</v>
      </c>
      <c r="K23" s="229">
        <f>ROUND(J23+I23,0)</f>
        <v>0</v>
      </c>
      <c r="L23" s="235">
        <f t="shared" ref="L23:L42" si="1">ROUND(IF($E23="y",$F23*(1+I$5),$F23),0)</f>
        <v>0</v>
      </c>
      <c r="M23" s="232">
        <v>0</v>
      </c>
      <c r="N23" s="346">
        <f>M23*12</f>
        <v>0</v>
      </c>
      <c r="O23" s="347">
        <f>ROUND(L23*M23,0)</f>
        <v>0</v>
      </c>
      <c r="P23" s="347">
        <f t="shared" ref="P23:P39" si="2">ROUND(O23*P$112,0)</f>
        <v>0</v>
      </c>
      <c r="Q23" s="229">
        <f>ROUND(P23+O23,0)</f>
        <v>0</v>
      </c>
      <c r="R23" s="235">
        <f t="shared" ref="R23:R42" si="3">ROUND(IF($E23="y",$L23*(1+$I$5),$L23),0)</f>
        <v>0</v>
      </c>
      <c r="S23" s="232">
        <v>0</v>
      </c>
      <c r="T23" s="202">
        <f>S23*12</f>
        <v>0</v>
      </c>
      <c r="U23" s="203">
        <f>ROUND(R23*S23,0)</f>
        <v>0</v>
      </c>
      <c r="V23" s="233">
        <f t="shared" ref="V23:V39" si="4">ROUND(U23*V$112,0)</f>
        <v>0</v>
      </c>
      <c r="W23" s="204">
        <f>ROUND(V23+U23,0)</f>
        <v>0</v>
      </c>
      <c r="X23" s="235">
        <f t="shared" ref="X23:X42" si="5">ROUND(IF($E23="y",$R23*(1+$I$5),$R23),0)</f>
        <v>0</v>
      </c>
      <c r="Y23" s="232">
        <v>0</v>
      </c>
      <c r="Z23" s="202">
        <f>Y23*12</f>
        <v>0</v>
      </c>
      <c r="AA23" s="203">
        <f>ROUND(X23*Y23,0)</f>
        <v>0</v>
      </c>
      <c r="AB23" s="233">
        <f t="shared" ref="AB23:AB39" si="6">ROUND(AA23*AB$112,0)</f>
        <v>0</v>
      </c>
      <c r="AC23" s="204">
        <f>ROUND(AB23+AA23,0)</f>
        <v>0</v>
      </c>
      <c r="AD23" s="235">
        <f t="shared" ref="AD23:AD42" si="7">ROUND(IF($E23="y",$X23*(1+$I$5),$X23),0)</f>
        <v>0</v>
      </c>
      <c r="AE23" s="232">
        <v>0</v>
      </c>
      <c r="AF23" s="205">
        <f>AE23*12</f>
        <v>0</v>
      </c>
      <c r="AG23" s="230">
        <f>ROUND(AD23*AE23,0)</f>
        <v>0</v>
      </c>
      <c r="AH23" s="234">
        <f t="shared" ref="AH23:AH39" si="8">ROUND(AG23*AH$112,0)</f>
        <v>0</v>
      </c>
      <c r="AI23" s="208">
        <f t="shared" ref="AI23:AI42" si="9">ROUND(AH23+AG23,0)</f>
        <v>0</v>
      </c>
      <c r="AJ23" s="235"/>
      <c r="AK23" s="232">
        <v>0</v>
      </c>
      <c r="AL23" s="202">
        <f>AK23*12</f>
        <v>0</v>
      </c>
      <c r="AM23" s="203">
        <f>ROUND(AJ23*AK23,0)</f>
        <v>0</v>
      </c>
      <c r="AN23" s="233">
        <f t="shared" ref="AN23:AN39" si="10">ROUND(AM23*AN$112,0)</f>
        <v>0</v>
      </c>
      <c r="AO23" s="204">
        <f>ROUND(AN23+AM23,0)</f>
        <v>0</v>
      </c>
      <c r="AP23" s="206">
        <f>AI23+AC23+W23+Q23+K23+AO23</f>
        <v>0</v>
      </c>
      <c r="AQ23" s="355"/>
      <c r="AR23" s="77"/>
      <c r="AS23" s="77"/>
      <c r="AT23" s="77"/>
      <c r="AU23" s="77"/>
      <c r="AV23" s="77"/>
      <c r="AW23" s="77"/>
      <c r="AX23" s="77"/>
      <c r="AY23" s="77"/>
      <c r="AZ23" s="17"/>
      <c r="BA23" s="17"/>
      <c r="BB23" s="17"/>
    </row>
    <row r="24" spans="1:54" ht="14.5" x14ac:dyDescent="0.35">
      <c r="A24" s="819"/>
      <c r="B24" s="219"/>
      <c r="C24" s="304"/>
      <c r="D24" s="255"/>
      <c r="E24" s="221"/>
      <c r="F24" s="231"/>
      <c r="G24" s="232"/>
      <c r="H24" s="346">
        <f t="shared" ref="H24:H35" si="11">G24*12</f>
        <v>0</v>
      </c>
      <c r="I24" s="347">
        <f>ROUND(F24*G24,0)</f>
        <v>0</v>
      </c>
      <c r="J24" s="347">
        <f t="shared" si="0"/>
        <v>0</v>
      </c>
      <c r="K24" s="229">
        <f t="shared" ref="K24:K42" si="12">ROUND(J24+I24,0)</f>
        <v>0</v>
      </c>
      <c r="L24" s="235">
        <f t="shared" si="1"/>
        <v>0</v>
      </c>
      <c r="M24" s="49">
        <v>0</v>
      </c>
      <c r="N24" s="346">
        <f t="shared" ref="N24:N35" si="13">M24*12</f>
        <v>0</v>
      </c>
      <c r="O24" s="347">
        <f t="shared" ref="O24:O42" si="14">ROUND(L24*M24,0)</f>
        <v>0</v>
      </c>
      <c r="P24" s="347">
        <f t="shared" si="2"/>
        <v>0</v>
      </c>
      <c r="Q24" s="229">
        <f t="shared" ref="Q24:Q42" si="15">ROUND(P24+O24,0)</f>
        <v>0</v>
      </c>
      <c r="R24" s="235">
        <f t="shared" si="3"/>
        <v>0</v>
      </c>
      <c r="S24" s="232">
        <v>0</v>
      </c>
      <c r="T24" s="202">
        <f t="shared" ref="T24:T35" si="16">S24*12</f>
        <v>0</v>
      </c>
      <c r="U24" s="203">
        <f t="shared" ref="U24:U42" si="17">ROUND(R24*S24,0)</f>
        <v>0</v>
      </c>
      <c r="V24" s="233">
        <f t="shared" si="4"/>
        <v>0</v>
      </c>
      <c r="W24" s="204">
        <f t="shared" ref="W24:W42" si="18">ROUND(V24+U24,0)</f>
        <v>0</v>
      </c>
      <c r="X24" s="235">
        <f t="shared" si="5"/>
        <v>0</v>
      </c>
      <c r="Y24" s="232">
        <v>0</v>
      </c>
      <c r="Z24" s="202">
        <f t="shared" ref="Z24:Z35" si="19">Y24*12</f>
        <v>0</v>
      </c>
      <c r="AA24" s="203">
        <f t="shared" ref="AA24:AA42" si="20">ROUND(X24*Y24,0)</f>
        <v>0</v>
      </c>
      <c r="AB24" s="233">
        <f t="shared" si="6"/>
        <v>0</v>
      </c>
      <c r="AC24" s="204">
        <f t="shared" ref="AC24:AC42" si="21">ROUND(AB24+AA24,0)</f>
        <v>0</v>
      </c>
      <c r="AD24" s="235">
        <f t="shared" si="7"/>
        <v>0</v>
      </c>
      <c r="AE24" s="232">
        <v>0</v>
      </c>
      <c r="AF24" s="205">
        <f t="shared" ref="AF24:AF35" si="22">AE24*12</f>
        <v>0</v>
      </c>
      <c r="AG24" s="230">
        <f t="shared" ref="AG24:AG42" si="23">ROUND(AD24*AE24,0)</f>
        <v>0</v>
      </c>
      <c r="AH24" s="234">
        <f t="shared" si="8"/>
        <v>0</v>
      </c>
      <c r="AI24" s="208">
        <f t="shared" si="9"/>
        <v>0</v>
      </c>
      <c r="AJ24" s="235"/>
      <c r="AK24" s="232">
        <f t="shared" ref="AK24:AK41" si="24">IF($Q$20="yes",AE24,0)</f>
        <v>0</v>
      </c>
      <c r="AL24" s="202">
        <f t="shared" ref="AL24:AL35" si="25">AK24*12</f>
        <v>0</v>
      </c>
      <c r="AM24" s="203">
        <f t="shared" ref="AM24:AM42" si="26">ROUND(AJ24*AK24,0)</f>
        <v>0</v>
      </c>
      <c r="AN24" s="233">
        <f t="shared" si="10"/>
        <v>0</v>
      </c>
      <c r="AO24" s="204">
        <f t="shared" ref="AO24:AO42" si="27">ROUND(AN24+AM24,0)</f>
        <v>0</v>
      </c>
      <c r="AP24" s="206">
        <f t="shared" ref="AP24:AP41" si="28">AI24+AC24+W24+Q24+K24+AO24</f>
        <v>0</v>
      </c>
      <c r="AQ24" s="355"/>
      <c r="AR24" s="77"/>
      <c r="AS24" s="77"/>
      <c r="AT24" s="77"/>
      <c r="AU24" s="77"/>
      <c r="AV24" s="77"/>
      <c r="AW24" s="77"/>
      <c r="AX24" s="77"/>
      <c r="AY24" s="77"/>
      <c r="AZ24" s="17"/>
      <c r="BA24" s="17"/>
      <c r="BB24" s="17"/>
    </row>
    <row r="25" spans="1:54" ht="14.5" x14ac:dyDescent="0.35">
      <c r="A25" s="819"/>
      <c r="B25" s="222"/>
      <c r="C25" s="305"/>
      <c r="D25" s="220"/>
      <c r="E25" s="221"/>
      <c r="F25" s="231"/>
      <c r="G25" s="232"/>
      <c r="H25" s="346">
        <f t="shared" si="11"/>
        <v>0</v>
      </c>
      <c r="I25" s="347">
        <f t="shared" ref="I25:I42" si="29">ROUND(F25*G25,0)</f>
        <v>0</v>
      </c>
      <c r="J25" s="347">
        <f t="shared" si="0"/>
        <v>0</v>
      </c>
      <c r="K25" s="229">
        <f t="shared" si="12"/>
        <v>0</v>
      </c>
      <c r="L25" s="235">
        <f t="shared" si="1"/>
        <v>0</v>
      </c>
      <c r="M25" s="232">
        <v>0</v>
      </c>
      <c r="N25" s="346">
        <f t="shared" si="13"/>
        <v>0</v>
      </c>
      <c r="O25" s="347">
        <f t="shared" si="14"/>
        <v>0</v>
      </c>
      <c r="P25" s="347">
        <f t="shared" si="2"/>
        <v>0</v>
      </c>
      <c r="Q25" s="229">
        <f t="shared" si="15"/>
        <v>0</v>
      </c>
      <c r="R25" s="235">
        <f t="shared" si="3"/>
        <v>0</v>
      </c>
      <c r="S25" s="232">
        <v>0</v>
      </c>
      <c r="T25" s="202">
        <f t="shared" si="16"/>
        <v>0</v>
      </c>
      <c r="U25" s="203">
        <f t="shared" si="17"/>
        <v>0</v>
      </c>
      <c r="V25" s="233">
        <f t="shared" si="4"/>
        <v>0</v>
      </c>
      <c r="W25" s="204">
        <f t="shared" si="18"/>
        <v>0</v>
      </c>
      <c r="X25" s="235">
        <f t="shared" si="5"/>
        <v>0</v>
      </c>
      <c r="Y25" s="232">
        <v>0</v>
      </c>
      <c r="Z25" s="202">
        <f t="shared" si="19"/>
        <v>0</v>
      </c>
      <c r="AA25" s="203">
        <f t="shared" si="20"/>
        <v>0</v>
      </c>
      <c r="AB25" s="233">
        <f t="shared" si="6"/>
        <v>0</v>
      </c>
      <c r="AC25" s="204">
        <f t="shared" si="21"/>
        <v>0</v>
      </c>
      <c r="AD25" s="235">
        <f t="shared" si="7"/>
        <v>0</v>
      </c>
      <c r="AE25" s="232">
        <v>0</v>
      </c>
      <c r="AF25" s="205">
        <f t="shared" si="22"/>
        <v>0</v>
      </c>
      <c r="AG25" s="230">
        <f t="shared" si="23"/>
        <v>0</v>
      </c>
      <c r="AH25" s="234">
        <f t="shared" si="8"/>
        <v>0</v>
      </c>
      <c r="AI25" s="208">
        <f t="shared" si="9"/>
        <v>0</v>
      </c>
      <c r="AJ25" s="235"/>
      <c r="AK25" s="232">
        <f t="shared" si="24"/>
        <v>0</v>
      </c>
      <c r="AL25" s="202">
        <f t="shared" si="25"/>
        <v>0</v>
      </c>
      <c r="AM25" s="203">
        <f t="shared" si="26"/>
        <v>0</v>
      </c>
      <c r="AN25" s="233">
        <f t="shared" si="10"/>
        <v>0</v>
      </c>
      <c r="AO25" s="204">
        <f t="shared" si="27"/>
        <v>0</v>
      </c>
      <c r="AP25" s="206">
        <f t="shared" si="28"/>
        <v>0</v>
      </c>
      <c r="AQ25" s="355"/>
      <c r="AR25" s="77"/>
      <c r="AS25" s="77"/>
      <c r="AT25" s="77"/>
      <c r="AU25" s="77"/>
      <c r="AV25" s="77"/>
      <c r="AW25" s="77"/>
      <c r="AX25" s="77"/>
      <c r="AY25" s="77"/>
      <c r="AZ25" s="17"/>
      <c r="BA25" s="17"/>
      <c r="BB25" s="17"/>
    </row>
    <row r="26" spans="1:54" ht="14.5" x14ac:dyDescent="0.35">
      <c r="A26" s="819"/>
      <c r="B26" s="222"/>
      <c r="C26" s="305"/>
      <c r="D26" s="220"/>
      <c r="E26" s="221"/>
      <c r="F26" s="231"/>
      <c r="G26" s="232"/>
      <c r="H26" s="346">
        <f t="shared" si="11"/>
        <v>0</v>
      </c>
      <c r="I26" s="347">
        <f t="shared" si="29"/>
        <v>0</v>
      </c>
      <c r="J26" s="347">
        <f t="shared" si="0"/>
        <v>0</v>
      </c>
      <c r="K26" s="229">
        <f t="shared" si="12"/>
        <v>0</v>
      </c>
      <c r="L26" s="235">
        <f t="shared" si="1"/>
        <v>0</v>
      </c>
      <c r="M26" s="232">
        <v>0</v>
      </c>
      <c r="N26" s="346">
        <f t="shared" si="13"/>
        <v>0</v>
      </c>
      <c r="O26" s="347">
        <f t="shared" si="14"/>
        <v>0</v>
      </c>
      <c r="P26" s="347">
        <f t="shared" si="2"/>
        <v>0</v>
      </c>
      <c r="Q26" s="229">
        <f t="shared" si="15"/>
        <v>0</v>
      </c>
      <c r="R26" s="235">
        <f t="shared" si="3"/>
        <v>0</v>
      </c>
      <c r="S26" s="232">
        <v>0</v>
      </c>
      <c r="T26" s="202">
        <f t="shared" si="16"/>
        <v>0</v>
      </c>
      <c r="U26" s="203">
        <f t="shared" si="17"/>
        <v>0</v>
      </c>
      <c r="V26" s="233">
        <f t="shared" si="4"/>
        <v>0</v>
      </c>
      <c r="W26" s="204">
        <f t="shared" si="18"/>
        <v>0</v>
      </c>
      <c r="X26" s="235">
        <f t="shared" si="5"/>
        <v>0</v>
      </c>
      <c r="Y26" s="232">
        <v>0</v>
      </c>
      <c r="Z26" s="202">
        <f t="shared" si="19"/>
        <v>0</v>
      </c>
      <c r="AA26" s="203">
        <f t="shared" si="20"/>
        <v>0</v>
      </c>
      <c r="AB26" s="233">
        <f t="shared" si="6"/>
        <v>0</v>
      </c>
      <c r="AC26" s="204">
        <f t="shared" si="21"/>
        <v>0</v>
      </c>
      <c r="AD26" s="235">
        <v>0</v>
      </c>
      <c r="AE26" s="232">
        <v>0</v>
      </c>
      <c r="AF26" s="205">
        <f t="shared" si="22"/>
        <v>0</v>
      </c>
      <c r="AG26" s="230">
        <f t="shared" si="23"/>
        <v>0</v>
      </c>
      <c r="AH26" s="234">
        <f t="shared" si="8"/>
        <v>0</v>
      </c>
      <c r="AI26" s="208">
        <f t="shared" si="9"/>
        <v>0</v>
      </c>
      <c r="AJ26" s="235"/>
      <c r="AK26" s="232">
        <f t="shared" si="24"/>
        <v>0</v>
      </c>
      <c r="AL26" s="202">
        <f t="shared" si="25"/>
        <v>0</v>
      </c>
      <c r="AM26" s="203">
        <f t="shared" si="26"/>
        <v>0</v>
      </c>
      <c r="AN26" s="233">
        <f t="shared" si="10"/>
        <v>0</v>
      </c>
      <c r="AO26" s="204">
        <f t="shared" si="27"/>
        <v>0</v>
      </c>
      <c r="AP26" s="206">
        <f t="shared" si="28"/>
        <v>0</v>
      </c>
      <c r="AQ26" s="355"/>
      <c r="AR26" s="77"/>
      <c r="AS26" s="77"/>
      <c r="AT26" s="77"/>
      <c r="AU26" s="77"/>
      <c r="AV26" s="77"/>
      <c r="AW26" s="77"/>
      <c r="AX26" s="77"/>
      <c r="AY26" s="77"/>
      <c r="AZ26" s="17"/>
      <c r="BA26" s="17"/>
      <c r="BB26" s="17"/>
    </row>
    <row r="27" spans="1:54" ht="14.5" x14ac:dyDescent="0.35">
      <c r="A27" s="819"/>
      <c r="B27" s="222"/>
      <c r="C27" s="305"/>
      <c r="D27" s="220"/>
      <c r="E27" s="221"/>
      <c r="F27" s="231"/>
      <c r="G27" s="232"/>
      <c r="H27" s="346">
        <f t="shared" si="11"/>
        <v>0</v>
      </c>
      <c r="I27" s="347">
        <f t="shared" si="29"/>
        <v>0</v>
      </c>
      <c r="J27" s="347">
        <f t="shared" si="0"/>
        <v>0</v>
      </c>
      <c r="K27" s="229">
        <f t="shared" si="12"/>
        <v>0</v>
      </c>
      <c r="L27" s="235">
        <f t="shared" si="1"/>
        <v>0</v>
      </c>
      <c r="M27" s="232">
        <f t="shared" ref="M27:M42" si="30">IF($Q$20="yes",G27,0)</f>
        <v>0</v>
      </c>
      <c r="N27" s="346">
        <f t="shared" si="13"/>
        <v>0</v>
      </c>
      <c r="O27" s="347">
        <f t="shared" si="14"/>
        <v>0</v>
      </c>
      <c r="P27" s="347">
        <f t="shared" si="2"/>
        <v>0</v>
      </c>
      <c r="Q27" s="229">
        <f t="shared" si="15"/>
        <v>0</v>
      </c>
      <c r="R27" s="235">
        <f t="shared" si="3"/>
        <v>0</v>
      </c>
      <c r="S27" s="232">
        <f t="shared" ref="S27:S41" si="31">IF($Q$20="yes",M27,0)</f>
        <v>0</v>
      </c>
      <c r="T27" s="202">
        <f t="shared" si="16"/>
        <v>0</v>
      </c>
      <c r="U27" s="203">
        <f t="shared" si="17"/>
        <v>0</v>
      </c>
      <c r="V27" s="233">
        <f t="shared" si="4"/>
        <v>0</v>
      </c>
      <c r="W27" s="204">
        <f t="shared" si="18"/>
        <v>0</v>
      </c>
      <c r="X27" s="235">
        <f t="shared" si="5"/>
        <v>0</v>
      </c>
      <c r="Y27" s="232">
        <f t="shared" ref="Y27:Y41" si="32">IF($Q$20="yes",S27,0)</f>
        <v>0</v>
      </c>
      <c r="Z27" s="202">
        <f t="shared" si="19"/>
        <v>0</v>
      </c>
      <c r="AA27" s="203">
        <f t="shared" si="20"/>
        <v>0</v>
      </c>
      <c r="AB27" s="233">
        <f t="shared" si="6"/>
        <v>0</v>
      </c>
      <c r="AC27" s="204">
        <f t="shared" si="21"/>
        <v>0</v>
      </c>
      <c r="AD27" s="235">
        <f t="shared" si="7"/>
        <v>0</v>
      </c>
      <c r="AE27" s="232">
        <f t="shared" ref="AE27:AE41" si="33">IF($Q$20="yes",Y27,0)</f>
        <v>0</v>
      </c>
      <c r="AF27" s="202">
        <f t="shared" si="22"/>
        <v>0</v>
      </c>
      <c r="AG27" s="50">
        <f t="shared" si="23"/>
        <v>0</v>
      </c>
      <c r="AH27" s="234">
        <f t="shared" si="8"/>
        <v>0</v>
      </c>
      <c r="AI27" s="208">
        <f t="shared" si="9"/>
        <v>0</v>
      </c>
      <c r="AJ27" s="235"/>
      <c r="AK27" s="232">
        <f t="shared" si="24"/>
        <v>0</v>
      </c>
      <c r="AL27" s="202">
        <f t="shared" si="25"/>
        <v>0</v>
      </c>
      <c r="AM27" s="203">
        <f t="shared" si="26"/>
        <v>0</v>
      </c>
      <c r="AN27" s="233">
        <f t="shared" si="10"/>
        <v>0</v>
      </c>
      <c r="AO27" s="204">
        <f t="shared" si="27"/>
        <v>0</v>
      </c>
      <c r="AP27" s="206">
        <f t="shared" si="28"/>
        <v>0</v>
      </c>
      <c r="AQ27" s="355"/>
      <c r="AR27" s="77"/>
      <c r="AS27" s="77"/>
      <c r="AT27" s="77"/>
      <c r="AU27" s="77"/>
      <c r="AV27" s="77"/>
      <c r="AW27" s="77"/>
      <c r="AX27" s="77"/>
      <c r="AY27" s="77"/>
      <c r="AZ27" s="17"/>
      <c r="BA27" s="17"/>
      <c r="BB27" s="17"/>
    </row>
    <row r="28" spans="1:54" ht="14.5" x14ac:dyDescent="0.35">
      <c r="A28" s="819"/>
      <c r="B28" s="222"/>
      <c r="C28" s="305"/>
      <c r="D28" s="220"/>
      <c r="E28" s="221"/>
      <c r="F28" s="231"/>
      <c r="G28" s="232"/>
      <c r="H28" s="346">
        <f t="shared" si="11"/>
        <v>0</v>
      </c>
      <c r="I28" s="347">
        <f t="shared" si="29"/>
        <v>0</v>
      </c>
      <c r="J28" s="347">
        <f t="shared" si="0"/>
        <v>0</v>
      </c>
      <c r="K28" s="229">
        <f t="shared" si="12"/>
        <v>0</v>
      </c>
      <c r="L28" s="235">
        <f t="shared" si="1"/>
        <v>0</v>
      </c>
      <c r="M28" s="232">
        <f t="shared" si="30"/>
        <v>0</v>
      </c>
      <c r="N28" s="346">
        <f t="shared" si="13"/>
        <v>0</v>
      </c>
      <c r="O28" s="347">
        <f t="shared" si="14"/>
        <v>0</v>
      </c>
      <c r="P28" s="347">
        <f t="shared" si="2"/>
        <v>0</v>
      </c>
      <c r="Q28" s="229">
        <f t="shared" si="15"/>
        <v>0</v>
      </c>
      <c r="R28" s="235">
        <f t="shared" si="3"/>
        <v>0</v>
      </c>
      <c r="S28" s="232">
        <f t="shared" si="31"/>
        <v>0</v>
      </c>
      <c r="T28" s="202">
        <f t="shared" si="16"/>
        <v>0</v>
      </c>
      <c r="U28" s="203">
        <f t="shared" si="17"/>
        <v>0</v>
      </c>
      <c r="V28" s="233">
        <f t="shared" si="4"/>
        <v>0</v>
      </c>
      <c r="W28" s="204">
        <f t="shared" si="18"/>
        <v>0</v>
      </c>
      <c r="X28" s="235">
        <f t="shared" si="5"/>
        <v>0</v>
      </c>
      <c r="Y28" s="232">
        <f t="shared" si="32"/>
        <v>0</v>
      </c>
      <c r="Z28" s="202">
        <f t="shared" si="19"/>
        <v>0</v>
      </c>
      <c r="AA28" s="203">
        <f t="shared" si="20"/>
        <v>0</v>
      </c>
      <c r="AB28" s="233">
        <f t="shared" si="6"/>
        <v>0</v>
      </c>
      <c r="AC28" s="204">
        <f t="shared" si="21"/>
        <v>0</v>
      </c>
      <c r="AD28" s="235">
        <f t="shared" si="7"/>
        <v>0</v>
      </c>
      <c r="AE28" s="232">
        <f t="shared" si="33"/>
        <v>0</v>
      </c>
      <c r="AF28" s="202">
        <f t="shared" si="22"/>
        <v>0</v>
      </c>
      <c r="AG28" s="50">
        <f t="shared" si="23"/>
        <v>0</v>
      </c>
      <c r="AH28" s="234">
        <f t="shared" si="8"/>
        <v>0</v>
      </c>
      <c r="AI28" s="208">
        <f t="shared" si="9"/>
        <v>0</v>
      </c>
      <c r="AJ28" s="235"/>
      <c r="AK28" s="232">
        <f t="shared" si="24"/>
        <v>0</v>
      </c>
      <c r="AL28" s="202">
        <f t="shared" si="25"/>
        <v>0</v>
      </c>
      <c r="AM28" s="203">
        <f t="shared" si="26"/>
        <v>0</v>
      </c>
      <c r="AN28" s="233">
        <f t="shared" si="10"/>
        <v>0</v>
      </c>
      <c r="AO28" s="204">
        <f t="shared" si="27"/>
        <v>0</v>
      </c>
      <c r="AP28" s="206">
        <f t="shared" si="28"/>
        <v>0</v>
      </c>
      <c r="AQ28" s="355"/>
      <c r="AR28" s="77"/>
      <c r="AS28" s="77"/>
      <c r="AT28" s="77"/>
      <c r="AU28" s="77"/>
      <c r="AV28" s="77"/>
      <c r="AW28" s="77"/>
      <c r="AX28" s="77"/>
      <c r="AY28" s="77"/>
      <c r="AZ28" s="17"/>
      <c r="BA28" s="17"/>
      <c r="BB28" s="17"/>
    </row>
    <row r="29" spans="1:54" ht="14.5" x14ac:dyDescent="0.35">
      <c r="A29" s="819"/>
      <c r="B29" s="222"/>
      <c r="C29" s="305"/>
      <c r="D29" s="220"/>
      <c r="E29" s="221"/>
      <c r="F29" s="231"/>
      <c r="G29" s="232"/>
      <c r="H29" s="346">
        <f t="shared" si="11"/>
        <v>0</v>
      </c>
      <c r="I29" s="347">
        <f t="shared" si="29"/>
        <v>0</v>
      </c>
      <c r="J29" s="347">
        <f t="shared" si="0"/>
        <v>0</v>
      </c>
      <c r="K29" s="229">
        <f t="shared" si="12"/>
        <v>0</v>
      </c>
      <c r="L29" s="235">
        <f t="shared" si="1"/>
        <v>0</v>
      </c>
      <c r="M29" s="232">
        <f t="shared" si="30"/>
        <v>0</v>
      </c>
      <c r="N29" s="346">
        <f t="shared" si="13"/>
        <v>0</v>
      </c>
      <c r="O29" s="347">
        <f t="shared" si="14"/>
        <v>0</v>
      </c>
      <c r="P29" s="347">
        <f t="shared" si="2"/>
        <v>0</v>
      </c>
      <c r="Q29" s="229">
        <f t="shared" si="15"/>
        <v>0</v>
      </c>
      <c r="R29" s="235">
        <f t="shared" si="3"/>
        <v>0</v>
      </c>
      <c r="S29" s="232">
        <f t="shared" si="31"/>
        <v>0</v>
      </c>
      <c r="T29" s="202">
        <f t="shared" si="16"/>
        <v>0</v>
      </c>
      <c r="U29" s="203">
        <f t="shared" si="17"/>
        <v>0</v>
      </c>
      <c r="V29" s="233">
        <f t="shared" si="4"/>
        <v>0</v>
      </c>
      <c r="W29" s="204">
        <f t="shared" si="18"/>
        <v>0</v>
      </c>
      <c r="X29" s="235">
        <f t="shared" si="5"/>
        <v>0</v>
      </c>
      <c r="Y29" s="232">
        <f t="shared" si="32"/>
        <v>0</v>
      </c>
      <c r="Z29" s="202">
        <f t="shared" si="19"/>
        <v>0</v>
      </c>
      <c r="AA29" s="203">
        <f t="shared" si="20"/>
        <v>0</v>
      </c>
      <c r="AB29" s="233">
        <f t="shared" si="6"/>
        <v>0</v>
      </c>
      <c r="AC29" s="204">
        <f t="shared" si="21"/>
        <v>0</v>
      </c>
      <c r="AD29" s="235">
        <f t="shared" si="7"/>
        <v>0</v>
      </c>
      <c r="AE29" s="232">
        <f t="shared" si="33"/>
        <v>0</v>
      </c>
      <c r="AF29" s="202">
        <f t="shared" si="22"/>
        <v>0</v>
      </c>
      <c r="AG29" s="50">
        <f t="shared" si="23"/>
        <v>0</v>
      </c>
      <c r="AH29" s="234">
        <f t="shared" si="8"/>
        <v>0</v>
      </c>
      <c r="AI29" s="208">
        <f t="shared" si="9"/>
        <v>0</v>
      </c>
      <c r="AJ29" s="235"/>
      <c r="AK29" s="232">
        <f t="shared" si="24"/>
        <v>0</v>
      </c>
      <c r="AL29" s="202">
        <f t="shared" si="25"/>
        <v>0</v>
      </c>
      <c r="AM29" s="203">
        <f t="shared" si="26"/>
        <v>0</v>
      </c>
      <c r="AN29" s="233">
        <f t="shared" si="10"/>
        <v>0</v>
      </c>
      <c r="AO29" s="204">
        <f t="shared" si="27"/>
        <v>0</v>
      </c>
      <c r="AP29" s="206">
        <f t="shared" si="28"/>
        <v>0</v>
      </c>
      <c r="AQ29" s="355"/>
      <c r="AR29" s="77"/>
      <c r="AS29" s="77"/>
      <c r="AT29" s="77"/>
      <c r="AU29" s="77"/>
      <c r="AV29" s="77"/>
      <c r="AW29" s="77"/>
      <c r="AX29" s="77"/>
      <c r="AY29" s="77"/>
      <c r="AZ29" s="17"/>
      <c r="BA29" s="17"/>
      <c r="BB29" s="17"/>
    </row>
    <row r="30" spans="1:54" ht="14.5" x14ac:dyDescent="0.35">
      <c r="A30" s="819"/>
      <c r="B30" s="222"/>
      <c r="C30" s="305"/>
      <c r="D30" s="220"/>
      <c r="E30" s="221"/>
      <c r="F30" s="231"/>
      <c r="G30" s="232"/>
      <c r="H30" s="346">
        <f t="shared" si="11"/>
        <v>0</v>
      </c>
      <c r="I30" s="347">
        <f t="shared" si="29"/>
        <v>0</v>
      </c>
      <c r="J30" s="347">
        <f t="shared" si="0"/>
        <v>0</v>
      </c>
      <c r="K30" s="229">
        <f t="shared" si="12"/>
        <v>0</v>
      </c>
      <c r="L30" s="235">
        <f t="shared" si="1"/>
        <v>0</v>
      </c>
      <c r="M30" s="232">
        <f t="shared" si="30"/>
        <v>0</v>
      </c>
      <c r="N30" s="346">
        <f t="shared" si="13"/>
        <v>0</v>
      </c>
      <c r="O30" s="347">
        <f t="shared" si="14"/>
        <v>0</v>
      </c>
      <c r="P30" s="347">
        <f t="shared" si="2"/>
        <v>0</v>
      </c>
      <c r="Q30" s="229">
        <f t="shared" si="15"/>
        <v>0</v>
      </c>
      <c r="R30" s="235">
        <f t="shared" si="3"/>
        <v>0</v>
      </c>
      <c r="S30" s="232">
        <f t="shared" si="31"/>
        <v>0</v>
      </c>
      <c r="T30" s="202">
        <f t="shared" si="16"/>
        <v>0</v>
      </c>
      <c r="U30" s="203">
        <f t="shared" si="17"/>
        <v>0</v>
      </c>
      <c r="V30" s="233">
        <f t="shared" si="4"/>
        <v>0</v>
      </c>
      <c r="W30" s="204">
        <f t="shared" si="18"/>
        <v>0</v>
      </c>
      <c r="X30" s="235">
        <f t="shared" si="5"/>
        <v>0</v>
      </c>
      <c r="Y30" s="232">
        <f t="shared" si="32"/>
        <v>0</v>
      </c>
      <c r="Z30" s="202">
        <f t="shared" si="19"/>
        <v>0</v>
      </c>
      <c r="AA30" s="203">
        <f t="shared" si="20"/>
        <v>0</v>
      </c>
      <c r="AB30" s="233">
        <f t="shared" si="6"/>
        <v>0</v>
      </c>
      <c r="AC30" s="204">
        <f t="shared" si="21"/>
        <v>0</v>
      </c>
      <c r="AD30" s="235">
        <f t="shared" si="7"/>
        <v>0</v>
      </c>
      <c r="AE30" s="232">
        <f t="shared" si="33"/>
        <v>0</v>
      </c>
      <c r="AF30" s="202">
        <f t="shared" si="22"/>
        <v>0</v>
      </c>
      <c r="AG30" s="50">
        <f t="shared" si="23"/>
        <v>0</v>
      </c>
      <c r="AH30" s="234">
        <f t="shared" si="8"/>
        <v>0</v>
      </c>
      <c r="AI30" s="208">
        <f t="shared" si="9"/>
        <v>0</v>
      </c>
      <c r="AJ30" s="235"/>
      <c r="AK30" s="232">
        <f t="shared" si="24"/>
        <v>0</v>
      </c>
      <c r="AL30" s="202">
        <f t="shared" si="25"/>
        <v>0</v>
      </c>
      <c r="AM30" s="203">
        <f t="shared" si="26"/>
        <v>0</v>
      </c>
      <c r="AN30" s="233">
        <f t="shared" si="10"/>
        <v>0</v>
      </c>
      <c r="AO30" s="204">
        <f t="shared" si="27"/>
        <v>0</v>
      </c>
      <c r="AP30" s="206">
        <f t="shared" si="28"/>
        <v>0</v>
      </c>
      <c r="AQ30" s="355"/>
      <c r="AR30" s="77"/>
      <c r="AS30" s="77"/>
      <c r="AT30" s="77"/>
      <c r="AU30" s="77"/>
      <c r="AV30" s="77"/>
      <c r="AW30" s="77"/>
      <c r="AX30" s="77"/>
      <c r="AY30" s="77"/>
      <c r="AZ30" s="17"/>
      <c r="BA30" s="17"/>
      <c r="BB30" s="17"/>
    </row>
    <row r="31" spans="1:54" ht="14.5" x14ac:dyDescent="0.35">
      <c r="A31" s="819"/>
      <c r="B31" s="222"/>
      <c r="C31" s="305"/>
      <c r="D31" s="220"/>
      <c r="E31" s="221"/>
      <c r="F31" s="231"/>
      <c r="G31" s="232"/>
      <c r="H31" s="346">
        <f t="shared" si="11"/>
        <v>0</v>
      </c>
      <c r="I31" s="347">
        <f t="shared" si="29"/>
        <v>0</v>
      </c>
      <c r="J31" s="347">
        <f t="shared" si="0"/>
        <v>0</v>
      </c>
      <c r="K31" s="229">
        <f t="shared" si="12"/>
        <v>0</v>
      </c>
      <c r="L31" s="235">
        <f t="shared" si="1"/>
        <v>0</v>
      </c>
      <c r="M31" s="232">
        <f t="shared" si="30"/>
        <v>0</v>
      </c>
      <c r="N31" s="346">
        <f t="shared" si="13"/>
        <v>0</v>
      </c>
      <c r="O31" s="347">
        <f t="shared" si="14"/>
        <v>0</v>
      </c>
      <c r="P31" s="347">
        <f t="shared" si="2"/>
        <v>0</v>
      </c>
      <c r="Q31" s="229">
        <f t="shared" si="15"/>
        <v>0</v>
      </c>
      <c r="R31" s="235">
        <f t="shared" si="3"/>
        <v>0</v>
      </c>
      <c r="S31" s="232">
        <f t="shared" si="31"/>
        <v>0</v>
      </c>
      <c r="T31" s="202">
        <f t="shared" si="16"/>
        <v>0</v>
      </c>
      <c r="U31" s="203">
        <f t="shared" si="17"/>
        <v>0</v>
      </c>
      <c r="V31" s="233">
        <f t="shared" si="4"/>
        <v>0</v>
      </c>
      <c r="W31" s="204">
        <f t="shared" si="18"/>
        <v>0</v>
      </c>
      <c r="X31" s="235">
        <f t="shared" si="5"/>
        <v>0</v>
      </c>
      <c r="Y31" s="232">
        <f t="shared" si="32"/>
        <v>0</v>
      </c>
      <c r="Z31" s="202">
        <f t="shared" si="19"/>
        <v>0</v>
      </c>
      <c r="AA31" s="203">
        <f t="shared" si="20"/>
        <v>0</v>
      </c>
      <c r="AB31" s="233">
        <f>ROUND(AA31*AB$112,0)</f>
        <v>0</v>
      </c>
      <c r="AC31" s="204">
        <f t="shared" si="21"/>
        <v>0</v>
      </c>
      <c r="AD31" s="235">
        <f t="shared" si="7"/>
        <v>0</v>
      </c>
      <c r="AE31" s="232">
        <f t="shared" si="33"/>
        <v>0</v>
      </c>
      <c r="AF31" s="202">
        <f t="shared" si="22"/>
        <v>0</v>
      </c>
      <c r="AG31" s="50">
        <f t="shared" si="23"/>
        <v>0</v>
      </c>
      <c r="AH31" s="234">
        <f t="shared" si="8"/>
        <v>0</v>
      </c>
      <c r="AI31" s="208">
        <f t="shared" si="9"/>
        <v>0</v>
      </c>
      <c r="AJ31" s="235"/>
      <c r="AK31" s="232">
        <f t="shared" si="24"/>
        <v>0</v>
      </c>
      <c r="AL31" s="202">
        <f t="shared" si="25"/>
        <v>0</v>
      </c>
      <c r="AM31" s="203">
        <f t="shared" si="26"/>
        <v>0</v>
      </c>
      <c r="AN31" s="233">
        <f t="shared" si="10"/>
        <v>0</v>
      </c>
      <c r="AO31" s="204">
        <f t="shared" si="27"/>
        <v>0</v>
      </c>
      <c r="AP31" s="206">
        <f t="shared" si="28"/>
        <v>0</v>
      </c>
      <c r="AQ31" s="355"/>
      <c r="AR31" s="77"/>
      <c r="AS31" s="77"/>
      <c r="AT31" s="77"/>
      <c r="AU31" s="77"/>
      <c r="AV31" s="77"/>
      <c r="AW31" s="77"/>
      <c r="AX31" s="77"/>
      <c r="AY31" s="77"/>
      <c r="AZ31" s="17"/>
      <c r="BA31" s="17"/>
      <c r="BB31" s="17"/>
    </row>
    <row r="32" spans="1:54" ht="14.5" x14ac:dyDescent="0.35">
      <c r="A32" s="819"/>
      <c r="B32" s="222"/>
      <c r="C32" s="305"/>
      <c r="D32" s="220"/>
      <c r="E32" s="221"/>
      <c r="F32" s="231"/>
      <c r="G32" s="232"/>
      <c r="H32" s="346">
        <f t="shared" si="11"/>
        <v>0</v>
      </c>
      <c r="I32" s="347">
        <f t="shared" si="29"/>
        <v>0</v>
      </c>
      <c r="J32" s="347">
        <f t="shared" si="0"/>
        <v>0</v>
      </c>
      <c r="K32" s="229">
        <f t="shared" si="12"/>
        <v>0</v>
      </c>
      <c r="L32" s="235">
        <f t="shared" si="1"/>
        <v>0</v>
      </c>
      <c r="M32" s="232">
        <f t="shared" si="30"/>
        <v>0</v>
      </c>
      <c r="N32" s="346">
        <f t="shared" si="13"/>
        <v>0</v>
      </c>
      <c r="O32" s="347">
        <f t="shared" si="14"/>
        <v>0</v>
      </c>
      <c r="P32" s="347">
        <f t="shared" si="2"/>
        <v>0</v>
      </c>
      <c r="Q32" s="229">
        <f t="shared" si="15"/>
        <v>0</v>
      </c>
      <c r="R32" s="235">
        <f t="shared" si="3"/>
        <v>0</v>
      </c>
      <c r="S32" s="232">
        <f t="shared" si="31"/>
        <v>0</v>
      </c>
      <c r="T32" s="202">
        <f t="shared" si="16"/>
        <v>0</v>
      </c>
      <c r="U32" s="203">
        <f t="shared" si="17"/>
        <v>0</v>
      </c>
      <c r="V32" s="233">
        <f t="shared" si="4"/>
        <v>0</v>
      </c>
      <c r="W32" s="204">
        <f t="shared" si="18"/>
        <v>0</v>
      </c>
      <c r="X32" s="235">
        <f t="shared" si="5"/>
        <v>0</v>
      </c>
      <c r="Y32" s="232">
        <f t="shared" si="32"/>
        <v>0</v>
      </c>
      <c r="Z32" s="202">
        <f t="shared" si="19"/>
        <v>0</v>
      </c>
      <c r="AA32" s="203">
        <f t="shared" si="20"/>
        <v>0</v>
      </c>
      <c r="AB32" s="233">
        <f t="shared" si="6"/>
        <v>0</v>
      </c>
      <c r="AC32" s="204">
        <f t="shared" si="21"/>
        <v>0</v>
      </c>
      <c r="AD32" s="235">
        <f t="shared" si="7"/>
        <v>0</v>
      </c>
      <c r="AE32" s="232">
        <f t="shared" si="33"/>
        <v>0</v>
      </c>
      <c r="AF32" s="202">
        <f t="shared" si="22"/>
        <v>0</v>
      </c>
      <c r="AG32" s="50">
        <f t="shared" si="23"/>
        <v>0</v>
      </c>
      <c r="AH32" s="234">
        <f t="shared" si="8"/>
        <v>0</v>
      </c>
      <c r="AI32" s="208">
        <f t="shared" si="9"/>
        <v>0</v>
      </c>
      <c r="AJ32" s="235"/>
      <c r="AK32" s="232">
        <f t="shared" si="24"/>
        <v>0</v>
      </c>
      <c r="AL32" s="202">
        <f t="shared" si="25"/>
        <v>0</v>
      </c>
      <c r="AM32" s="203">
        <f t="shared" si="26"/>
        <v>0</v>
      </c>
      <c r="AN32" s="233">
        <f t="shared" si="10"/>
        <v>0</v>
      </c>
      <c r="AO32" s="204">
        <f t="shared" si="27"/>
        <v>0</v>
      </c>
      <c r="AP32" s="206">
        <f t="shared" si="28"/>
        <v>0</v>
      </c>
      <c r="AQ32" s="355"/>
      <c r="AR32" s="77"/>
      <c r="AS32" s="77"/>
      <c r="AT32" s="77"/>
      <c r="AU32" s="77"/>
      <c r="AV32" s="77"/>
      <c r="AW32" s="77"/>
      <c r="AX32" s="77"/>
      <c r="AY32" s="77"/>
      <c r="AZ32" s="17"/>
      <c r="BA32" s="17"/>
      <c r="BB32" s="17"/>
    </row>
    <row r="33" spans="1:54" ht="14.5" x14ac:dyDescent="0.35">
      <c r="A33" s="819"/>
      <c r="B33" s="222"/>
      <c r="C33" s="305"/>
      <c r="D33" s="220"/>
      <c r="E33" s="221"/>
      <c r="F33" s="231"/>
      <c r="G33" s="232"/>
      <c r="H33" s="346">
        <f t="shared" si="11"/>
        <v>0</v>
      </c>
      <c r="I33" s="347">
        <f t="shared" si="29"/>
        <v>0</v>
      </c>
      <c r="J33" s="347">
        <f t="shared" si="0"/>
        <v>0</v>
      </c>
      <c r="K33" s="229">
        <f t="shared" si="12"/>
        <v>0</v>
      </c>
      <c r="L33" s="235">
        <f t="shared" si="1"/>
        <v>0</v>
      </c>
      <c r="M33" s="232">
        <f t="shared" si="30"/>
        <v>0</v>
      </c>
      <c r="N33" s="346">
        <f t="shared" si="13"/>
        <v>0</v>
      </c>
      <c r="O33" s="347">
        <f t="shared" si="14"/>
        <v>0</v>
      </c>
      <c r="P33" s="347">
        <f t="shared" si="2"/>
        <v>0</v>
      </c>
      <c r="Q33" s="229">
        <f t="shared" si="15"/>
        <v>0</v>
      </c>
      <c r="R33" s="235">
        <f t="shared" si="3"/>
        <v>0</v>
      </c>
      <c r="S33" s="232">
        <f t="shared" si="31"/>
        <v>0</v>
      </c>
      <c r="T33" s="202">
        <f t="shared" si="16"/>
        <v>0</v>
      </c>
      <c r="U33" s="203">
        <f t="shared" si="17"/>
        <v>0</v>
      </c>
      <c r="V33" s="233">
        <f t="shared" si="4"/>
        <v>0</v>
      </c>
      <c r="W33" s="204">
        <f t="shared" si="18"/>
        <v>0</v>
      </c>
      <c r="X33" s="235">
        <f t="shared" si="5"/>
        <v>0</v>
      </c>
      <c r="Y33" s="232">
        <f t="shared" si="32"/>
        <v>0</v>
      </c>
      <c r="Z33" s="202">
        <f t="shared" si="19"/>
        <v>0</v>
      </c>
      <c r="AA33" s="203">
        <f t="shared" si="20"/>
        <v>0</v>
      </c>
      <c r="AB33" s="233">
        <f t="shared" si="6"/>
        <v>0</v>
      </c>
      <c r="AC33" s="204">
        <f t="shared" si="21"/>
        <v>0</v>
      </c>
      <c r="AD33" s="235">
        <f t="shared" si="7"/>
        <v>0</v>
      </c>
      <c r="AE33" s="232">
        <f t="shared" si="33"/>
        <v>0</v>
      </c>
      <c r="AF33" s="202">
        <f t="shared" si="22"/>
        <v>0</v>
      </c>
      <c r="AG33" s="50">
        <f t="shared" si="23"/>
        <v>0</v>
      </c>
      <c r="AH33" s="234">
        <f t="shared" si="8"/>
        <v>0</v>
      </c>
      <c r="AI33" s="208">
        <f t="shared" si="9"/>
        <v>0</v>
      </c>
      <c r="AJ33" s="235"/>
      <c r="AK33" s="232">
        <f t="shared" si="24"/>
        <v>0</v>
      </c>
      <c r="AL33" s="202">
        <f t="shared" si="25"/>
        <v>0</v>
      </c>
      <c r="AM33" s="203">
        <f t="shared" si="26"/>
        <v>0</v>
      </c>
      <c r="AN33" s="233">
        <f t="shared" si="10"/>
        <v>0</v>
      </c>
      <c r="AO33" s="204">
        <f t="shared" si="27"/>
        <v>0</v>
      </c>
      <c r="AP33" s="206">
        <f t="shared" si="28"/>
        <v>0</v>
      </c>
      <c r="AQ33" s="355"/>
      <c r="AR33" s="77"/>
      <c r="AS33" s="77"/>
      <c r="AT33" s="77"/>
      <c r="AU33" s="77"/>
      <c r="AV33" s="77"/>
      <c r="AW33" s="77"/>
      <c r="AX33" s="77"/>
      <c r="AY33" s="77"/>
      <c r="AZ33" s="17"/>
      <c r="BA33" s="17"/>
      <c r="BB33" s="17"/>
    </row>
    <row r="34" spans="1:54" ht="14.5" x14ac:dyDescent="0.35">
      <c r="A34" s="819"/>
      <c r="B34" s="219"/>
      <c r="C34" s="304"/>
      <c r="D34" s="255"/>
      <c r="E34" s="221"/>
      <c r="F34" s="231"/>
      <c r="G34" s="232"/>
      <c r="H34" s="346">
        <f t="shared" si="11"/>
        <v>0</v>
      </c>
      <c r="I34" s="347">
        <f t="shared" si="29"/>
        <v>0</v>
      </c>
      <c r="J34" s="347">
        <f t="shared" si="0"/>
        <v>0</v>
      </c>
      <c r="K34" s="229">
        <f t="shared" si="12"/>
        <v>0</v>
      </c>
      <c r="L34" s="235">
        <f t="shared" si="1"/>
        <v>0</v>
      </c>
      <c r="M34" s="232">
        <f t="shared" si="30"/>
        <v>0</v>
      </c>
      <c r="N34" s="346">
        <f t="shared" si="13"/>
        <v>0</v>
      </c>
      <c r="O34" s="347">
        <f t="shared" si="14"/>
        <v>0</v>
      </c>
      <c r="P34" s="347">
        <f t="shared" si="2"/>
        <v>0</v>
      </c>
      <c r="Q34" s="229">
        <f t="shared" si="15"/>
        <v>0</v>
      </c>
      <c r="R34" s="235">
        <f t="shared" si="3"/>
        <v>0</v>
      </c>
      <c r="S34" s="232">
        <f t="shared" si="31"/>
        <v>0</v>
      </c>
      <c r="T34" s="202">
        <f t="shared" si="16"/>
        <v>0</v>
      </c>
      <c r="U34" s="203">
        <f t="shared" si="17"/>
        <v>0</v>
      </c>
      <c r="V34" s="233">
        <f t="shared" si="4"/>
        <v>0</v>
      </c>
      <c r="W34" s="204">
        <f t="shared" si="18"/>
        <v>0</v>
      </c>
      <c r="X34" s="235">
        <f t="shared" si="5"/>
        <v>0</v>
      </c>
      <c r="Y34" s="232">
        <f t="shared" si="32"/>
        <v>0</v>
      </c>
      <c r="Z34" s="202">
        <f t="shared" si="19"/>
        <v>0</v>
      </c>
      <c r="AA34" s="203">
        <f t="shared" si="20"/>
        <v>0</v>
      </c>
      <c r="AB34" s="233">
        <f t="shared" si="6"/>
        <v>0</v>
      </c>
      <c r="AC34" s="204">
        <f t="shared" si="21"/>
        <v>0</v>
      </c>
      <c r="AD34" s="235">
        <f t="shared" si="7"/>
        <v>0</v>
      </c>
      <c r="AE34" s="232">
        <f t="shared" si="33"/>
        <v>0</v>
      </c>
      <c r="AF34" s="202">
        <f t="shared" si="22"/>
        <v>0</v>
      </c>
      <c r="AG34" s="50">
        <f t="shared" si="23"/>
        <v>0</v>
      </c>
      <c r="AH34" s="234">
        <f t="shared" si="8"/>
        <v>0</v>
      </c>
      <c r="AI34" s="208">
        <f t="shared" si="9"/>
        <v>0</v>
      </c>
      <c r="AJ34" s="235"/>
      <c r="AK34" s="232">
        <f t="shared" si="24"/>
        <v>0</v>
      </c>
      <c r="AL34" s="202">
        <f t="shared" si="25"/>
        <v>0</v>
      </c>
      <c r="AM34" s="203">
        <f t="shared" si="26"/>
        <v>0</v>
      </c>
      <c r="AN34" s="233">
        <f t="shared" si="10"/>
        <v>0</v>
      </c>
      <c r="AO34" s="204">
        <f t="shared" si="27"/>
        <v>0</v>
      </c>
      <c r="AP34" s="206">
        <f t="shared" si="28"/>
        <v>0</v>
      </c>
      <c r="AQ34" s="355"/>
      <c r="AR34" s="77"/>
      <c r="AS34" s="77"/>
      <c r="AT34" s="77"/>
      <c r="AU34" s="77"/>
      <c r="AV34" s="77"/>
      <c r="AW34" s="77"/>
      <c r="AX34" s="77"/>
      <c r="AY34" s="77"/>
      <c r="AZ34" s="17"/>
      <c r="BA34" s="17"/>
      <c r="BB34" s="17"/>
    </row>
    <row r="35" spans="1:54" ht="14.5" x14ac:dyDescent="0.35">
      <c r="A35" s="819"/>
      <c r="B35" s="219"/>
      <c r="C35" s="304"/>
      <c r="D35" s="255"/>
      <c r="E35" s="221"/>
      <c r="F35" s="231"/>
      <c r="G35" s="232"/>
      <c r="H35" s="346">
        <f t="shared" si="11"/>
        <v>0</v>
      </c>
      <c r="I35" s="347">
        <f t="shared" si="29"/>
        <v>0</v>
      </c>
      <c r="J35" s="347">
        <f t="shared" si="0"/>
        <v>0</v>
      </c>
      <c r="K35" s="229">
        <f t="shared" si="12"/>
        <v>0</v>
      </c>
      <c r="L35" s="235">
        <f t="shared" si="1"/>
        <v>0</v>
      </c>
      <c r="M35" s="232">
        <f t="shared" si="30"/>
        <v>0</v>
      </c>
      <c r="N35" s="346">
        <f t="shared" si="13"/>
        <v>0</v>
      </c>
      <c r="O35" s="347">
        <f t="shared" si="14"/>
        <v>0</v>
      </c>
      <c r="P35" s="347">
        <f t="shared" si="2"/>
        <v>0</v>
      </c>
      <c r="Q35" s="229">
        <f t="shared" si="15"/>
        <v>0</v>
      </c>
      <c r="R35" s="235">
        <f t="shared" si="3"/>
        <v>0</v>
      </c>
      <c r="S35" s="232">
        <f t="shared" si="31"/>
        <v>0</v>
      </c>
      <c r="T35" s="202">
        <f t="shared" si="16"/>
        <v>0</v>
      </c>
      <c r="U35" s="203">
        <f t="shared" si="17"/>
        <v>0</v>
      </c>
      <c r="V35" s="233">
        <f>ROUND(U35*AD29,0)</f>
        <v>0</v>
      </c>
      <c r="W35" s="204">
        <f t="shared" si="18"/>
        <v>0</v>
      </c>
      <c r="X35" s="235">
        <f t="shared" si="5"/>
        <v>0</v>
      </c>
      <c r="Y35" s="232">
        <f t="shared" si="32"/>
        <v>0</v>
      </c>
      <c r="Z35" s="202">
        <f t="shared" si="19"/>
        <v>0</v>
      </c>
      <c r="AA35" s="203">
        <f t="shared" si="20"/>
        <v>0</v>
      </c>
      <c r="AB35" s="233">
        <f t="shared" si="6"/>
        <v>0</v>
      </c>
      <c r="AC35" s="204">
        <f t="shared" si="21"/>
        <v>0</v>
      </c>
      <c r="AD35" s="235">
        <f>ROUND(IF($E35="y",$X35*(1+$I$5),$X35),0)</f>
        <v>0</v>
      </c>
      <c r="AE35" s="232">
        <f t="shared" si="33"/>
        <v>0</v>
      </c>
      <c r="AF35" s="202">
        <f t="shared" si="22"/>
        <v>0</v>
      </c>
      <c r="AG35" s="50">
        <f t="shared" si="23"/>
        <v>0</v>
      </c>
      <c r="AH35" s="234">
        <f t="shared" si="8"/>
        <v>0</v>
      </c>
      <c r="AI35" s="208">
        <f t="shared" si="9"/>
        <v>0</v>
      </c>
      <c r="AJ35" s="235"/>
      <c r="AK35" s="232">
        <f t="shared" si="24"/>
        <v>0</v>
      </c>
      <c r="AL35" s="202">
        <f t="shared" si="25"/>
        <v>0</v>
      </c>
      <c r="AM35" s="203">
        <f t="shared" si="26"/>
        <v>0</v>
      </c>
      <c r="AN35" s="233">
        <f t="shared" si="10"/>
        <v>0</v>
      </c>
      <c r="AO35" s="204">
        <f t="shared" si="27"/>
        <v>0</v>
      </c>
      <c r="AP35" s="206">
        <f t="shared" si="28"/>
        <v>0</v>
      </c>
      <c r="AQ35" s="355"/>
      <c r="AR35" s="77"/>
      <c r="AS35" s="77"/>
      <c r="AT35" s="77"/>
      <c r="AU35" s="77"/>
      <c r="AV35" s="77"/>
      <c r="AW35" s="77"/>
      <c r="AX35" s="77"/>
      <c r="AY35" s="77"/>
      <c r="AZ35" s="17"/>
      <c r="BA35" s="17"/>
      <c r="BB35" s="17"/>
    </row>
    <row r="36" spans="1:54" ht="14.5" x14ac:dyDescent="0.35">
      <c r="A36" s="819"/>
      <c r="B36" s="219"/>
      <c r="C36" s="304"/>
      <c r="D36" s="255"/>
      <c r="E36" s="221"/>
      <c r="F36" s="231"/>
      <c r="G36" s="232"/>
      <c r="H36" s="348">
        <f>G36*12</f>
        <v>0</v>
      </c>
      <c r="I36" s="349">
        <f t="shared" si="29"/>
        <v>0</v>
      </c>
      <c r="J36" s="349">
        <f t="shared" si="0"/>
        <v>0</v>
      </c>
      <c r="K36" s="350">
        <f t="shared" si="12"/>
        <v>0</v>
      </c>
      <c r="L36" s="235">
        <f t="shared" si="1"/>
        <v>0</v>
      </c>
      <c r="M36" s="232">
        <f t="shared" si="30"/>
        <v>0</v>
      </c>
      <c r="N36" s="348">
        <f>M36*12</f>
        <v>0</v>
      </c>
      <c r="O36" s="349">
        <f t="shared" si="14"/>
        <v>0</v>
      </c>
      <c r="P36" s="349">
        <f t="shared" si="2"/>
        <v>0</v>
      </c>
      <c r="Q36" s="350">
        <f t="shared" si="15"/>
        <v>0</v>
      </c>
      <c r="R36" s="235">
        <f t="shared" si="3"/>
        <v>0</v>
      </c>
      <c r="S36" s="232">
        <f t="shared" si="31"/>
        <v>0</v>
      </c>
      <c r="T36" s="205">
        <f>S36*12</f>
        <v>0</v>
      </c>
      <c r="U36" s="9">
        <f t="shared" si="17"/>
        <v>0</v>
      </c>
      <c r="V36" s="234">
        <f t="shared" si="4"/>
        <v>0</v>
      </c>
      <c r="W36" s="208">
        <f t="shared" si="18"/>
        <v>0</v>
      </c>
      <c r="X36" s="235">
        <f t="shared" si="5"/>
        <v>0</v>
      </c>
      <c r="Y36" s="232">
        <f t="shared" si="32"/>
        <v>0</v>
      </c>
      <c r="Z36" s="205">
        <f>Y36*12</f>
        <v>0</v>
      </c>
      <c r="AA36" s="9">
        <f t="shared" si="20"/>
        <v>0</v>
      </c>
      <c r="AB36" s="234">
        <f t="shared" si="6"/>
        <v>0</v>
      </c>
      <c r="AC36" s="208">
        <f t="shared" si="21"/>
        <v>0</v>
      </c>
      <c r="AD36" s="235">
        <f t="shared" si="7"/>
        <v>0</v>
      </c>
      <c r="AE36" s="232">
        <f t="shared" si="33"/>
        <v>0</v>
      </c>
      <c r="AF36" s="205">
        <f>AE36*12</f>
        <v>0</v>
      </c>
      <c r="AG36" s="230">
        <f t="shared" si="23"/>
        <v>0</v>
      </c>
      <c r="AH36" s="234">
        <f t="shared" si="8"/>
        <v>0</v>
      </c>
      <c r="AI36" s="208">
        <f t="shared" si="9"/>
        <v>0</v>
      </c>
      <c r="AJ36" s="235"/>
      <c r="AK36" s="232">
        <f t="shared" si="24"/>
        <v>0</v>
      </c>
      <c r="AL36" s="205">
        <f>AK36*12</f>
        <v>0</v>
      </c>
      <c r="AM36" s="9">
        <f t="shared" si="26"/>
        <v>0</v>
      </c>
      <c r="AN36" s="234">
        <f t="shared" si="10"/>
        <v>0</v>
      </c>
      <c r="AO36" s="208">
        <f t="shared" si="27"/>
        <v>0</v>
      </c>
      <c r="AP36" s="206">
        <f t="shared" si="28"/>
        <v>0</v>
      </c>
      <c r="AQ36" s="355"/>
      <c r="AR36" s="51"/>
      <c r="AS36" s="77"/>
      <c r="AT36" s="77"/>
      <c r="AU36" s="77"/>
      <c r="AV36" s="77"/>
      <c r="AW36" s="77"/>
      <c r="AX36" s="77"/>
      <c r="AY36" s="77"/>
      <c r="AZ36" s="17"/>
      <c r="BA36" s="17"/>
      <c r="BB36" s="17"/>
    </row>
    <row r="37" spans="1:54" ht="14.5" x14ac:dyDescent="0.35">
      <c r="A37" s="819"/>
      <c r="B37" s="219"/>
      <c r="C37" s="304"/>
      <c r="D37" s="255"/>
      <c r="E37" s="221"/>
      <c r="F37" s="231"/>
      <c r="G37" s="232"/>
      <c r="H37" s="348">
        <f t="shared" ref="H37:H42" si="34">G37*12</f>
        <v>0</v>
      </c>
      <c r="I37" s="349">
        <f t="shared" si="29"/>
        <v>0</v>
      </c>
      <c r="J37" s="349">
        <f t="shared" si="0"/>
        <v>0</v>
      </c>
      <c r="K37" s="350">
        <f t="shared" si="12"/>
        <v>0</v>
      </c>
      <c r="L37" s="235">
        <f t="shared" si="1"/>
        <v>0</v>
      </c>
      <c r="M37" s="232">
        <f t="shared" si="30"/>
        <v>0</v>
      </c>
      <c r="N37" s="348">
        <f t="shared" ref="N37:N42" si="35">M37*12</f>
        <v>0</v>
      </c>
      <c r="O37" s="349">
        <f t="shared" si="14"/>
        <v>0</v>
      </c>
      <c r="P37" s="349">
        <f t="shared" si="2"/>
        <v>0</v>
      </c>
      <c r="Q37" s="350">
        <f t="shared" si="15"/>
        <v>0</v>
      </c>
      <c r="R37" s="235">
        <f t="shared" si="3"/>
        <v>0</v>
      </c>
      <c r="S37" s="232">
        <f t="shared" si="31"/>
        <v>0</v>
      </c>
      <c r="T37" s="205">
        <f t="shared" ref="T37:T42" si="36">S37*12</f>
        <v>0</v>
      </c>
      <c r="U37" s="9">
        <f t="shared" si="17"/>
        <v>0</v>
      </c>
      <c r="V37" s="234">
        <f t="shared" si="4"/>
        <v>0</v>
      </c>
      <c r="W37" s="208">
        <f t="shared" si="18"/>
        <v>0</v>
      </c>
      <c r="X37" s="235">
        <f t="shared" si="5"/>
        <v>0</v>
      </c>
      <c r="Y37" s="232">
        <f t="shared" si="32"/>
        <v>0</v>
      </c>
      <c r="Z37" s="205">
        <f t="shared" ref="Z37:Z42" si="37">Y37*12</f>
        <v>0</v>
      </c>
      <c r="AA37" s="9">
        <f t="shared" si="20"/>
        <v>0</v>
      </c>
      <c r="AB37" s="234">
        <f t="shared" si="6"/>
        <v>0</v>
      </c>
      <c r="AC37" s="208">
        <f t="shared" si="21"/>
        <v>0</v>
      </c>
      <c r="AD37" s="235">
        <f t="shared" si="7"/>
        <v>0</v>
      </c>
      <c r="AE37" s="232">
        <f t="shared" si="33"/>
        <v>0</v>
      </c>
      <c r="AF37" s="205">
        <f t="shared" ref="AF37:AF42" si="38">AE37*12</f>
        <v>0</v>
      </c>
      <c r="AG37" s="230">
        <f t="shared" si="23"/>
        <v>0</v>
      </c>
      <c r="AH37" s="234">
        <f t="shared" si="8"/>
        <v>0</v>
      </c>
      <c r="AI37" s="208">
        <f t="shared" si="9"/>
        <v>0</v>
      </c>
      <c r="AJ37" s="235"/>
      <c r="AK37" s="232">
        <f t="shared" si="24"/>
        <v>0</v>
      </c>
      <c r="AL37" s="205">
        <f t="shared" ref="AL37:AL42" si="39">AK37*12</f>
        <v>0</v>
      </c>
      <c r="AM37" s="9">
        <f t="shared" si="26"/>
        <v>0</v>
      </c>
      <c r="AN37" s="234">
        <f t="shared" si="10"/>
        <v>0</v>
      </c>
      <c r="AO37" s="208">
        <f t="shared" si="27"/>
        <v>0</v>
      </c>
      <c r="AP37" s="206">
        <f t="shared" si="28"/>
        <v>0</v>
      </c>
      <c r="AQ37" s="355"/>
      <c r="AR37" s="51"/>
      <c r="AS37" s="77"/>
      <c r="AT37" s="77"/>
      <c r="AU37" s="77"/>
      <c r="AV37" s="77"/>
      <c r="AW37" s="77"/>
      <c r="AX37" s="77"/>
      <c r="AY37" s="77"/>
      <c r="AZ37" s="17"/>
      <c r="BA37" s="17"/>
      <c r="BB37" s="17"/>
    </row>
    <row r="38" spans="1:54" ht="14.5" x14ac:dyDescent="0.35">
      <c r="A38" s="819"/>
      <c r="B38" s="219"/>
      <c r="C38" s="304"/>
      <c r="D38" s="255"/>
      <c r="E38" s="221"/>
      <c r="F38" s="231"/>
      <c r="G38" s="232"/>
      <c r="H38" s="348">
        <f t="shared" si="34"/>
        <v>0</v>
      </c>
      <c r="I38" s="349">
        <f t="shared" si="29"/>
        <v>0</v>
      </c>
      <c r="J38" s="349">
        <f t="shared" si="0"/>
        <v>0</v>
      </c>
      <c r="K38" s="350">
        <f t="shared" si="12"/>
        <v>0</v>
      </c>
      <c r="L38" s="235">
        <f t="shared" si="1"/>
        <v>0</v>
      </c>
      <c r="M38" s="232">
        <f t="shared" si="30"/>
        <v>0</v>
      </c>
      <c r="N38" s="348">
        <f t="shared" si="35"/>
        <v>0</v>
      </c>
      <c r="O38" s="349">
        <f t="shared" si="14"/>
        <v>0</v>
      </c>
      <c r="P38" s="349">
        <f t="shared" si="2"/>
        <v>0</v>
      </c>
      <c r="Q38" s="350">
        <f t="shared" si="15"/>
        <v>0</v>
      </c>
      <c r="R38" s="235">
        <f t="shared" si="3"/>
        <v>0</v>
      </c>
      <c r="S38" s="232">
        <f t="shared" si="31"/>
        <v>0</v>
      </c>
      <c r="T38" s="205">
        <f t="shared" si="36"/>
        <v>0</v>
      </c>
      <c r="U38" s="9">
        <f t="shared" si="17"/>
        <v>0</v>
      </c>
      <c r="V38" s="234">
        <f t="shared" si="4"/>
        <v>0</v>
      </c>
      <c r="W38" s="208">
        <f t="shared" si="18"/>
        <v>0</v>
      </c>
      <c r="X38" s="235">
        <f t="shared" si="5"/>
        <v>0</v>
      </c>
      <c r="Y38" s="232">
        <f t="shared" si="32"/>
        <v>0</v>
      </c>
      <c r="Z38" s="205">
        <f t="shared" si="37"/>
        <v>0</v>
      </c>
      <c r="AA38" s="9">
        <f t="shared" si="20"/>
        <v>0</v>
      </c>
      <c r="AB38" s="234">
        <f t="shared" si="6"/>
        <v>0</v>
      </c>
      <c r="AC38" s="208">
        <f t="shared" si="21"/>
        <v>0</v>
      </c>
      <c r="AD38" s="235">
        <f t="shared" si="7"/>
        <v>0</v>
      </c>
      <c r="AE38" s="232">
        <f t="shared" si="33"/>
        <v>0</v>
      </c>
      <c r="AF38" s="205">
        <f t="shared" si="38"/>
        <v>0</v>
      </c>
      <c r="AG38" s="230">
        <f t="shared" si="23"/>
        <v>0</v>
      </c>
      <c r="AH38" s="234">
        <f t="shared" si="8"/>
        <v>0</v>
      </c>
      <c r="AI38" s="208">
        <f t="shared" si="9"/>
        <v>0</v>
      </c>
      <c r="AJ38" s="235"/>
      <c r="AK38" s="232">
        <f t="shared" si="24"/>
        <v>0</v>
      </c>
      <c r="AL38" s="205">
        <f t="shared" si="39"/>
        <v>0</v>
      </c>
      <c r="AM38" s="9">
        <f t="shared" si="26"/>
        <v>0</v>
      </c>
      <c r="AN38" s="234">
        <f t="shared" si="10"/>
        <v>0</v>
      </c>
      <c r="AO38" s="208">
        <f t="shared" si="27"/>
        <v>0</v>
      </c>
      <c r="AP38" s="206">
        <f t="shared" si="28"/>
        <v>0</v>
      </c>
      <c r="AQ38" s="355"/>
      <c r="AR38" s="51"/>
      <c r="AS38" s="77"/>
      <c r="AT38" s="77"/>
      <c r="AU38" s="77"/>
      <c r="AV38" s="77"/>
      <c r="AW38" s="77"/>
      <c r="AX38" s="77"/>
      <c r="AY38" s="77"/>
      <c r="AZ38" s="17"/>
      <c r="BA38" s="17"/>
      <c r="BB38" s="17"/>
    </row>
    <row r="39" spans="1:54" ht="14.5" x14ac:dyDescent="0.35">
      <c r="A39" s="819"/>
      <c r="B39" s="219"/>
      <c r="C39" s="304"/>
      <c r="D39" s="255"/>
      <c r="E39" s="221"/>
      <c r="F39" s="231"/>
      <c r="G39" s="232"/>
      <c r="H39" s="348">
        <f t="shared" si="34"/>
        <v>0</v>
      </c>
      <c r="I39" s="349">
        <f t="shared" si="29"/>
        <v>0</v>
      </c>
      <c r="J39" s="349">
        <f t="shared" si="0"/>
        <v>0</v>
      </c>
      <c r="K39" s="350">
        <f t="shared" si="12"/>
        <v>0</v>
      </c>
      <c r="L39" s="235">
        <f t="shared" si="1"/>
        <v>0</v>
      </c>
      <c r="M39" s="232">
        <f t="shared" si="30"/>
        <v>0</v>
      </c>
      <c r="N39" s="348">
        <f t="shared" si="35"/>
        <v>0</v>
      </c>
      <c r="O39" s="349">
        <f t="shared" si="14"/>
        <v>0</v>
      </c>
      <c r="P39" s="349">
        <f t="shared" si="2"/>
        <v>0</v>
      </c>
      <c r="Q39" s="350">
        <f t="shared" si="15"/>
        <v>0</v>
      </c>
      <c r="R39" s="235">
        <f t="shared" si="3"/>
        <v>0</v>
      </c>
      <c r="S39" s="232">
        <f t="shared" si="31"/>
        <v>0</v>
      </c>
      <c r="T39" s="205">
        <f t="shared" si="36"/>
        <v>0</v>
      </c>
      <c r="U39" s="9">
        <f t="shared" si="17"/>
        <v>0</v>
      </c>
      <c r="V39" s="234">
        <f t="shared" si="4"/>
        <v>0</v>
      </c>
      <c r="W39" s="208">
        <f t="shared" si="18"/>
        <v>0</v>
      </c>
      <c r="X39" s="235">
        <f t="shared" si="5"/>
        <v>0</v>
      </c>
      <c r="Y39" s="232">
        <f t="shared" si="32"/>
        <v>0</v>
      </c>
      <c r="Z39" s="205">
        <f t="shared" si="37"/>
        <v>0</v>
      </c>
      <c r="AA39" s="9">
        <f t="shared" si="20"/>
        <v>0</v>
      </c>
      <c r="AB39" s="234">
        <f t="shared" si="6"/>
        <v>0</v>
      </c>
      <c r="AC39" s="208">
        <f t="shared" si="21"/>
        <v>0</v>
      </c>
      <c r="AD39" s="235">
        <f t="shared" si="7"/>
        <v>0</v>
      </c>
      <c r="AE39" s="232">
        <f t="shared" si="33"/>
        <v>0</v>
      </c>
      <c r="AF39" s="205">
        <f t="shared" si="38"/>
        <v>0</v>
      </c>
      <c r="AG39" s="230">
        <f t="shared" si="23"/>
        <v>0</v>
      </c>
      <c r="AH39" s="234">
        <f t="shared" si="8"/>
        <v>0</v>
      </c>
      <c r="AI39" s="208">
        <f t="shared" si="9"/>
        <v>0</v>
      </c>
      <c r="AJ39" s="235"/>
      <c r="AK39" s="232">
        <f t="shared" si="24"/>
        <v>0</v>
      </c>
      <c r="AL39" s="205">
        <f t="shared" si="39"/>
        <v>0</v>
      </c>
      <c r="AM39" s="9">
        <f t="shared" si="26"/>
        <v>0</v>
      </c>
      <c r="AN39" s="234">
        <f t="shared" si="10"/>
        <v>0</v>
      </c>
      <c r="AO39" s="208">
        <f t="shared" si="27"/>
        <v>0</v>
      </c>
      <c r="AP39" s="206">
        <f t="shared" si="28"/>
        <v>0</v>
      </c>
      <c r="AQ39" s="355"/>
      <c r="AR39" s="51"/>
      <c r="AS39" s="77"/>
      <c r="AT39" s="77"/>
      <c r="AU39" s="77"/>
      <c r="AV39" s="77"/>
      <c r="AW39" s="77"/>
      <c r="AX39" s="77"/>
      <c r="AY39" s="77"/>
      <c r="AZ39" s="17"/>
      <c r="BA39" s="17"/>
      <c r="BB39" s="17"/>
    </row>
    <row r="40" spans="1:54" ht="14.5" x14ac:dyDescent="0.35">
      <c r="A40" s="819"/>
      <c r="B40" s="219"/>
      <c r="C40" s="304"/>
      <c r="D40" s="255" t="s">
        <v>35</v>
      </c>
      <c r="E40" s="221"/>
      <c r="F40" s="231">
        <v>31000</v>
      </c>
      <c r="G40" s="232"/>
      <c r="H40" s="348">
        <f t="shared" si="34"/>
        <v>0</v>
      </c>
      <c r="I40" s="349">
        <f t="shared" si="29"/>
        <v>0</v>
      </c>
      <c r="J40" s="281"/>
      <c r="K40" s="350">
        <f t="shared" si="12"/>
        <v>0</v>
      </c>
      <c r="L40" s="235">
        <f t="shared" si="1"/>
        <v>31000</v>
      </c>
      <c r="M40" s="232">
        <f t="shared" si="30"/>
        <v>0</v>
      </c>
      <c r="N40" s="348">
        <f t="shared" si="35"/>
        <v>0</v>
      </c>
      <c r="O40" s="349">
        <f t="shared" si="14"/>
        <v>0</v>
      </c>
      <c r="P40" s="281"/>
      <c r="Q40" s="350">
        <f t="shared" si="15"/>
        <v>0</v>
      </c>
      <c r="R40" s="235">
        <f t="shared" si="3"/>
        <v>31000</v>
      </c>
      <c r="S40" s="232">
        <f t="shared" si="31"/>
        <v>0</v>
      </c>
      <c r="T40" s="205">
        <f t="shared" si="36"/>
        <v>0</v>
      </c>
      <c r="U40" s="9">
        <f t="shared" si="17"/>
        <v>0</v>
      </c>
      <c r="V40" s="282"/>
      <c r="W40" s="208">
        <f t="shared" si="18"/>
        <v>0</v>
      </c>
      <c r="X40" s="235">
        <f t="shared" si="5"/>
        <v>31000</v>
      </c>
      <c r="Y40" s="232">
        <f t="shared" si="32"/>
        <v>0</v>
      </c>
      <c r="Z40" s="205">
        <f t="shared" si="37"/>
        <v>0</v>
      </c>
      <c r="AA40" s="9">
        <f t="shared" si="20"/>
        <v>0</v>
      </c>
      <c r="AB40" s="282"/>
      <c r="AC40" s="208">
        <f t="shared" si="21"/>
        <v>0</v>
      </c>
      <c r="AD40" s="235">
        <f t="shared" si="7"/>
        <v>31000</v>
      </c>
      <c r="AE40" s="232">
        <f t="shared" si="33"/>
        <v>0</v>
      </c>
      <c r="AF40" s="205">
        <f t="shared" si="38"/>
        <v>0</v>
      </c>
      <c r="AG40" s="230">
        <f t="shared" si="23"/>
        <v>0</v>
      </c>
      <c r="AH40" s="282"/>
      <c r="AI40" s="208">
        <f t="shared" si="9"/>
        <v>0</v>
      </c>
      <c r="AJ40" s="235"/>
      <c r="AK40" s="232">
        <f t="shared" si="24"/>
        <v>0</v>
      </c>
      <c r="AL40" s="205">
        <f t="shared" si="39"/>
        <v>0</v>
      </c>
      <c r="AM40" s="9">
        <f t="shared" si="26"/>
        <v>0</v>
      </c>
      <c r="AN40" s="282"/>
      <c r="AO40" s="208">
        <f t="shared" si="27"/>
        <v>0</v>
      </c>
      <c r="AP40" s="206">
        <f t="shared" si="28"/>
        <v>0</v>
      </c>
      <c r="AQ40" s="355"/>
      <c r="AR40" s="51"/>
      <c r="AS40" s="77"/>
      <c r="AT40" s="77"/>
      <c r="AU40" s="77"/>
      <c r="AV40" s="77"/>
      <c r="AW40" s="77"/>
      <c r="AX40" s="77"/>
      <c r="AY40" s="77"/>
      <c r="AZ40" s="17"/>
      <c r="BA40" s="17"/>
      <c r="BB40" s="17"/>
    </row>
    <row r="41" spans="1:54" ht="14.5" x14ac:dyDescent="0.35">
      <c r="A41" s="819"/>
      <c r="B41" s="219"/>
      <c r="C41" s="304"/>
      <c r="D41" s="255" t="s">
        <v>35</v>
      </c>
      <c r="E41" s="221"/>
      <c r="F41" s="231">
        <v>31000</v>
      </c>
      <c r="G41" s="232"/>
      <c r="H41" s="348">
        <f t="shared" si="34"/>
        <v>0</v>
      </c>
      <c r="I41" s="349">
        <f t="shared" si="29"/>
        <v>0</v>
      </c>
      <c r="J41" s="281"/>
      <c r="K41" s="350">
        <f t="shared" si="12"/>
        <v>0</v>
      </c>
      <c r="L41" s="235">
        <f t="shared" si="1"/>
        <v>31000</v>
      </c>
      <c r="M41" s="232">
        <f t="shared" si="30"/>
        <v>0</v>
      </c>
      <c r="N41" s="348">
        <f t="shared" si="35"/>
        <v>0</v>
      </c>
      <c r="O41" s="349">
        <f t="shared" si="14"/>
        <v>0</v>
      </c>
      <c r="P41" s="281"/>
      <c r="Q41" s="350">
        <f t="shared" si="15"/>
        <v>0</v>
      </c>
      <c r="R41" s="235">
        <f t="shared" si="3"/>
        <v>31000</v>
      </c>
      <c r="S41" s="232">
        <f t="shared" si="31"/>
        <v>0</v>
      </c>
      <c r="T41" s="205">
        <f t="shared" si="36"/>
        <v>0</v>
      </c>
      <c r="U41" s="9">
        <f t="shared" si="17"/>
        <v>0</v>
      </c>
      <c r="V41" s="282"/>
      <c r="W41" s="208">
        <f t="shared" si="18"/>
        <v>0</v>
      </c>
      <c r="X41" s="235">
        <f t="shared" si="5"/>
        <v>31000</v>
      </c>
      <c r="Y41" s="232">
        <f t="shared" si="32"/>
        <v>0</v>
      </c>
      <c r="Z41" s="205">
        <f t="shared" si="37"/>
        <v>0</v>
      </c>
      <c r="AA41" s="9">
        <f t="shared" si="20"/>
        <v>0</v>
      </c>
      <c r="AB41" s="282"/>
      <c r="AC41" s="208">
        <f t="shared" si="21"/>
        <v>0</v>
      </c>
      <c r="AD41" s="235">
        <f t="shared" si="7"/>
        <v>31000</v>
      </c>
      <c r="AE41" s="232">
        <f t="shared" si="33"/>
        <v>0</v>
      </c>
      <c r="AF41" s="205">
        <f t="shared" si="38"/>
        <v>0</v>
      </c>
      <c r="AG41" s="230">
        <f t="shared" si="23"/>
        <v>0</v>
      </c>
      <c r="AH41" s="282"/>
      <c r="AI41" s="208">
        <f t="shared" si="9"/>
        <v>0</v>
      </c>
      <c r="AJ41" s="235"/>
      <c r="AK41" s="232">
        <f t="shared" si="24"/>
        <v>0</v>
      </c>
      <c r="AL41" s="205">
        <f t="shared" si="39"/>
        <v>0</v>
      </c>
      <c r="AM41" s="9">
        <f t="shared" si="26"/>
        <v>0</v>
      </c>
      <c r="AN41" s="282"/>
      <c r="AO41" s="208">
        <f t="shared" si="27"/>
        <v>0</v>
      </c>
      <c r="AP41" s="206">
        <f t="shared" si="28"/>
        <v>0</v>
      </c>
      <c r="AQ41" s="355"/>
      <c r="AR41" s="51"/>
      <c r="AS41" s="77"/>
      <c r="AT41" s="77"/>
      <c r="AU41" s="77"/>
      <c r="AV41" s="77"/>
      <c r="AW41" s="77"/>
      <c r="AX41" s="77"/>
      <c r="AY41" s="77"/>
      <c r="AZ41" s="17"/>
      <c r="BA41" s="17"/>
      <c r="BB41" s="17"/>
    </row>
    <row r="42" spans="1:54" ht="15" thickBot="1" x14ac:dyDescent="0.4">
      <c r="A42" s="819"/>
      <c r="B42" s="52"/>
      <c r="C42" s="306"/>
      <c r="D42" s="53" t="s">
        <v>35</v>
      </c>
      <c r="E42" s="54"/>
      <c r="F42" s="55">
        <v>31000</v>
      </c>
      <c r="G42" s="56"/>
      <c r="H42" s="351">
        <f t="shared" si="34"/>
        <v>0</v>
      </c>
      <c r="I42" s="352">
        <f t="shared" si="29"/>
        <v>0</v>
      </c>
      <c r="J42" s="283"/>
      <c r="K42" s="353">
        <f t="shared" si="12"/>
        <v>0</v>
      </c>
      <c r="L42" s="235">
        <f t="shared" si="1"/>
        <v>31000</v>
      </c>
      <c r="M42" s="56">
        <f t="shared" si="30"/>
        <v>0</v>
      </c>
      <c r="N42" s="351">
        <f t="shared" si="35"/>
        <v>0</v>
      </c>
      <c r="O42" s="352">
        <f t="shared" si="14"/>
        <v>0</v>
      </c>
      <c r="P42" s="283"/>
      <c r="Q42" s="353">
        <f t="shared" si="15"/>
        <v>0</v>
      </c>
      <c r="R42" s="235">
        <f t="shared" si="3"/>
        <v>31000</v>
      </c>
      <c r="S42" s="56">
        <f>IF($Q$20="yes",M42,0)</f>
        <v>0</v>
      </c>
      <c r="T42" s="57">
        <f t="shared" si="36"/>
        <v>0</v>
      </c>
      <c r="U42" s="58">
        <f t="shared" si="17"/>
        <v>0</v>
      </c>
      <c r="V42" s="284"/>
      <c r="W42" s="59">
        <f t="shared" si="18"/>
        <v>0</v>
      </c>
      <c r="X42" s="235">
        <f t="shared" si="5"/>
        <v>31000</v>
      </c>
      <c r="Y42" s="56">
        <f>IF($Q$20="yes",S42,0)</f>
        <v>0</v>
      </c>
      <c r="Z42" s="57">
        <f t="shared" si="37"/>
        <v>0</v>
      </c>
      <c r="AA42" s="58">
        <f t="shared" si="20"/>
        <v>0</v>
      </c>
      <c r="AB42" s="284"/>
      <c r="AC42" s="59">
        <f t="shared" si="21"/>
        <v>0</v>
      </c>
      <c r="AD42" s="235">
        <f t="shared" si="7"/>
        <v>31000</v>
      </c>
      <c r="AE42" s="56">
        <v>0</v>
      </c>
      <c r="AF42" s="57">
        <f t="shared" si="38"/>
        <v>0</v>
      </c>
      <c r="AG42" s="60">
        <f t="shared" si="23"/>
        <v>0</v>
      </c>
      <c r="AH42" s="284"/>
      <c r="AI42" s="59">
        <f t="shared" si="9"/>
        <v>0</v>
      </c>
      <c r="AJ42" s="235"/>
      <c r="AK42" s="56">
        <f>IF($Q$20="yes",AE42,0)</f>
        <v>0</v>
      </c>
      <c r="AL42" s="57">
        <f t="shared" si="39"/>
        <v>0</v>
      </c>
      <c r="AM42" s="58">
        <f t="shared" si="26"/>
        <v>0</v>
      </c>
      <c r="AN42" s="284"/>
      <c r="AO42" s="59">
        <f t="shared" si="27"/>
        <v>0</v>
      </c>
      <c r="AP42" s="206">
        <f>AI42+AC42+W42+Q42+K42+AO42</f>
        <v>0</v>
      </c>
      <c r="AQ42" s="356"/>
      <c r="AR42" s="51"/>
      <c r="AS42" s="77"/>
      <c r="AT42" s="77"/>
      <c r="AU42" s="77"/>
      <c r="AV42" s="77"/>
      <c r="AW42" s="77"/>
      <c r="AX42" s="77"/>
      <c r="AY42" s="77"/>
      <c r="AZ42" s="17"/>
      <c r="BA42" s="17"/>
      <c r="BB42" s="17"/>
    </row>
    <row r="43" spans="1:54" ht="16.5" customHeight="1" thickTop="1" thickBot="1" x14ac:dyDescent="0.35">
      <c r="A43" s="820"/>
      <c r="B43" s="823" t="s">
        <v>36</v>
      </c>
      <c r="C43" s="824"/>
      <c r="D43" s="824"/>
      <c r="E43" s="824"/>
      <c r="F43" s="824"/>
      <c r="G43" s="824"/>
      <c r="H43" s="825"/>
      <c r="I43" s="61">
        <f>SUM(I23:I42)</f>
        <v>0</v>
      </c>
      <c r="J43" s="633">
        <f>SUM(J23:J42)</f>
        <v>0</v>
      </c>
      <c r="K43" s="62">
        <f>ROUND(SUM(K23:K42),0)</f>
        <v>0</v>
      </c>
      <c r="L43" s="866" t="s">
        <v>37</v>
      </c>
      <c r="M43" s="867"/>
      <c r="N43" s="868"/>
      <c r="O43" s="63">
        <f>SUM(O23:O42)</f>
        <v>0</v>
      </c>
      <c r="P43" s="64">
        <f>SUM(P23:P42)</f>
        <v>0</v>
      </c>
      <c r="Q43" s="62">
        <f>ROUND(SUM(Q23:Q42),0)</f>
        <v>0</v>
      </c>
      <c r="R43" s="765" t="s">
        <v>38</v>
      </c>
      <c r="S43" s="766"/>
      <c r="T43" s="767"/>
      <c r="U43" s="63">
        <f>SUM(U23:U42)</f>
        <v>0</v>
      </c>
      <c r="V43" s="64">
        <f>SUM(V23:V42)</f>
        <v>0</v>
      </c>
      <c r="W43" s="62">
        <f>ROUND(SUM(W23:W42),0)</f>
        <v>0</v>
      </c>
      <c r="X43" s="765" t="s">
        <v>39</v>
      </c>
      <c r="Y43" s="766"/>
      <c r="Z43" s="767"/>
      <c r="AA43" s="63">
        <f>SUM(AA23:AA42)</f>
        <v>0</v>
      </c>
      <c r="AB43" s="64">
        <f>SUM(AB23:AB42)</f>
        <v>0</v>
      </c>
      <c r="AC43" s="62">
        <f>ROUND(SUM(AC23:AC42),0)</f>
        <v>0</v>
      </c>
      <c r="AD43" s="765" t="s">
        <v>40</v>
      </c>
      <c r="AE43" s="766"/>
      <c r="AF43" s="767"/>
      <c r="AG43" s="63">
        <f>SUM(AG23:AG42)</f>
        <v>0</v>
      </c>
      <c r="AH43" s="64">
        <f>SUM(AH23:AH42)</f>
        <v>0</v>
      </c>
      <c r="AI43" s="62">
        <f>ROUND(SUM(AI23:AI42),0)</f>
        <v>0</v>
      </c>
      <c r="AJ43" s="765" t="s">
        <v>172</v>
      </c>
      <c r="AK43" s="766"/>
      <c r="AL43" s="767"/>
      <c r="AM43" s="63">
        <f>SUM(AM23:AM42)</f>
        <v>0</v>
      </c>
      <c r="AN43" s="64">
        <f>SUM(AN23:AN42)</f>
        <v>0</v>
      </c>
      <c r="AO43" s="62">
        <f>ROUND(SUM(AO23:AO42),0)</f>
        <v>0</v>
      </c>
      <c r="AP43" s="65">
        <f>ROUND(AI43+AC43+W43+Q43+K43+AO43,0)</f>
        <v>0</v>
      </c>
      <c r="AQ43" s="357" t="b">
        <f>IF(AP43=SUM(AP23:AP42),TRUE)</f>
        <v>1</v>
      </c>
      <c r="AR43" s="77"/>
      <c r="AS43" s="77"/>
      <c r="AT43" s="77"/>
      <c r="AU43" s="77"/>
      <c r="AV43" s="77"/>
      <c r="AW43" s="77"/>
      <c r="AX43" s="77"/>
      <c r="AY43" s="77"/>
      <c r="AZ43" s="17"/>
      <c r="BA43" s="17"/>
      <c r="BB43" s="17"/>
    </row>
    <row r="44" spans="1:54" s="17" customFormat="1" ht="9.75" customHeight="1" thickBot="1" x14ac:dyDescent="0.35">
      <c r="A44" s="67"/>
      <c r="B44" s="68"/>
      <c r="C44" s="68"/>
      <c r="D44" s="68"/>
      <c r="E44" s="68"/>
      <c r="F44" s="68"/>
      <c r="G44" s="68"/>
      <c r="H44" s="68"/>
      <c r="I44" s="69"/>
      <c r="J44" s="634"/>
      <c r="K44" s="70"/>
      <c r="L44" s="33"/>
      <c r="M44" s="33"/>
      <c r="N44" s="33"/>
      <c r="O44" s="71"/>
      <c r="P44" s="69"/>
      <c r="Q44" s="70"/>
      <c r="R44" s="24"/>
      <c r="S44" s="24"/>
      <c r="T44" s="24"/>
      <c r="U44" s="71"/>
      <c r="V44" s="69"/>
      <c r="W44" s="70"/>
      <c r="X44" s="24"/>
      <c r="Y44" s="24"/>
      <c r="Z44" s="24"/>
      <c r="AA44" s="71"/>
      <c r="AB44" s="69"/>
      <c r="AC44" s="70"/>
      <c r="AD44" s="24"/>
      <c r="AE44" s="24"/>
      <c r="AF44" s="24"/>
      <c r="AG44" s="71"/>
      <c r="AH44" s="69"/>
      <c r="AI44" s="70"/>
      <c r="AJ44" s="24"/>
      <c r="AK44" s="24"/>
      <c r="AL44" s="24"/>
      <c r="AM44" s="71"/>
      <c r="AN44" s="69"/>
      <c r="AO44" s="70"/>
      <c r="AP44" s="72"/>
      <c r="AQ44" s="358"/>
      <c r="AR44" s="77"/>
      <c r="AS44" s="77"/>
      <c r="AT44" s="77"/>
      <c r="AU44" s="77"/>
      <c r="AV44" s="77"/>
      <c r="AW44" s="77"/>
      <c r="AX44" s="77"/>
      <c r="AY44" s="77"/>
    </row>
    <row r="45" spans="1:54" ht="26.25" customHeight="1" thickBot="1" x14ac:dyDescent="0.5">
      <c r="A45" s="806" t="s">
        <v>41</v>
      </c>
      <c r="B45" s="815" t="s">
        <v>166</v>
      </c>
      <c r="C45" s="816"/>
      <c r="D45" s="816"/>
      <c r="E45" s="817"/>
      <c r="F45" s="73"/>
      <c r="G45" s="73"/>
      <c r="H45" s="73"/>
      <c r="I45" s="73"/>
      <c r="J45" s="635"/>
      <c r="K45" s="636"/>
      <c r="L45" s="637"/>
      <c r="M45" s="635"/>
      <c r="N45" s="635"/>
      <c r="O45" s="73"/>
      <c r="P45" s="73"/>
      <c r="Q45" s="74"/>
      <c r="R45" s="75"/>
      <c r="S45" s="73"/>
      <c r="T45" s="73"/>
      <c r="U45" s="73"/>
      <c r="V45" s="73"/>
      <c r="W45" s="74"/>
      <c r="X45" s="75"/>
      <c r="Y45" s="73"/>
      <c r="Z45" s="73"/>
      <c r="AA45" s="73"/>
      <c r="AB45" s="73"/>
      <c r="AC45" s="74"/>
      <c r="AD45" s="75"/>
      <c r="AE45" s="73"/>
      <c r="AF45" s="73"/>
      <c r="AG45" s="73"/>
      <c r="AH45" s="73"/>
      <c r="AI45" s="74"/>
      <c r="AJ45" s="75"/>
      <c r="AK45" s="73"/>
      <c r="AL45" s="73"/>
      <c r="AM45" s="73"/>
      <c r="AN45" s="73"/>
      <c r="AO45" s="74"/>
      <c r="AP45" s="76"/>
      <c r="AQ45" s="359"/>
      <c r="AR45" s="77"/>
      <c r="AS45" s="77"/>
      <c r="AT45" s="77"/>
      <c r="AU45" s="77"/>
      <c r="AV45" s="77"/>
      <c r="AW45" s="77"/>
      <c r="AX45" s="77"/>
      <c r="AY45" s="77"/>
      <c r="AZ45" s="17"/>
      <c r="BA45" s="17"/>
      <c r="BB45" s="17"/>
    </row>
    <row r="46" spans="1:54" ht="15" customHeight="1" thickBot="1" x14ac:dyDescent="0.35">
      <c r="A46" s="807"/>
      <c r="B46" s="840"/>
      <c r="C46" s="841"/>
      <c r="D46" s="841"/>
      <c r="E46" s="842"/>
      <c r="F46" s="236"/>
      <c r="G46" s="237"/>
      <c r="H46" s="237"/>
      <c r="I46" s="238"/>
      <c r="J46" s="638"/>
      <c r="K46" s="223"/>
      <c r="L46" s="639"/>
      <c r="M46" s="640"/>
      <c r="N46" s="640"/>
      <c r="O46" s="238"/>
      <c r="P46" s="239"/>
      <c r="Q46" s="223"/>
      <c r="R46" s="236"/>
      <c r="S46" s="237"/>
      <c r="T46" s="237"/>
      <c r="U46" s="238"/>
      <c r="V46" s="239"/>
      <c r="W46" s="223"/>
      <c r="X46" s="236"/>
      <c r="Y46" s="237"/>
      <c r="Z46" s="237"/>
      <c r="AA46" s="238"/>
      <c r="AB46" s="239"/>
      <c r="AC46" s="223"/>
      <c r="AD46" s="236"/>
      <c r="AE46" s="237"/>
      <c r="AF46" s="237"/>
      <c r="AG46" s="238"/>
      <c r="AH46" s="239"/>
      <c r="AI46" s="223"/>
      <c r="AJ46" s="236"/>
      <c r="AK46" s="237"/>
      <c r="AL46" s="237"/>
      <c r="AM46" s="238"/>
      <c r="AN46" s="239"/>
      <c r="AO46" s="223"/>
      <c r="AP46" s="206">
        <f>AI46+AC46+W46+Q46+K46+AO46</f>
        <v>0</v>
      </c>
      <c r="AQ46" s="355"/>
      <c r="AR46" s="77"/>
      <c r="AS46" s="77"/>
      <c r="AT46" s="77"/>
      <c r="AU46" s="77"/>
      <c r="AV46" s="77"/>
      <c r="AW46" s="77"/>
      <c r="AX46" s="77"/>
      <c r="AY46" s="77"/>
      <c r="AZ46" s="17"/>
      <c r="BA46" s="17"/>
      <c r="BB46" s="17"/>
    </row>
    <row r="47" spans="1:54" ht="15.75" customHeight="1" thickBot="1" x14ac:dyDescent="0.35">
      <c r="A47" s="807"/>
      <c r="B47" s="768" t="s">
        <v>167</v>
      </c>
      <c r="C47" s="769"/>
      <c r="D47" s="769"/>
      <c r="E47" s="769"/>
      <c r="F47" s="769"/>
      <c r="G47" s="769"/>
      <c r="H47" s="769"/>
      <c r="I47" s="769"/>
      <c r="J47" s="770"/>
      <c r="K47" s="62">
        <f>SUM(K46:K46)</f>
        <v>0</v>
      </c>
      <c r="L47" s="768" t="s">
        <v>168</v>
      </c>
      <c r="M47" s="769"/>
      <c r="N47" s="769"/>
      <c r="O47" s="769"/>
      <c r="P47" s="770"/>
      <c r="Q47" s="62">
        <f>SUM(Q46:Q46)</f>
        <v>0</v>
      </c>
      <c r="R47" s="768" t="s">
        <v>169</v>
      </c>
      <c r="S47" s="769"/>
      <c r="T47" s="769"/>
      <c r="U47" s="769"/>
      <c r="V47" s="770"/>
      <c r="W47" s="62">
        <f>SUM(W46:W46)</f>
        <v>0</v>
      </c>
      <c r="X47" s="768" t="s">
        <v>170</v>
      </c>
      <c r="Y47" s="769"/>
      <c r="Z47" s="769"/>
      <c r="AA47" s="769"/>
      <c r="AB47" s="770"/>
      <c r="AC47" s="62">
        <f>SUM(AC46:AC46)</f>
        <v>0</v>
      </c>
      <c r="AD47" s="768" t="s">
        <v>171</v>
      </c>
      <c r="AE47" s="769"/>
      <c r="AF47" s="769"/>
      <c r="AG47" s="769"/>
      <c r="AH47" s="770"/>
      <c r="AI47" s="62">
        <f>SUM(AI46:AI46)</f>
        <v>0</v>
      </c>
      <c r="AJ47" s="768" t="s">
        <v>174</v>
      </c>
      <c r="AK47" s="769"/>
      <c r="AL47" s="769"/>
      <c r="AM47" s="769"/>
      <c r="AN47" s="770"/>
      <c r="AO47" s="62">
        <f>SUM(AO46:AO46)</f>
        <v>0</v>
      </c>
      <c r="AP47" s="65">
        <f>AI47+AC47+W47+Q47+K47+AO47</f>
        <v>0</v>
      </c>
      <c r="AQ47" s="360" t="b">
        <f>IF(AP47=SUM(AP46:AP46),TRUE)</f>
        <v>1</v>
      </c>
      <c r="AR47" s="77"/>
      <c r="AS47" s="77"/>
      <c r="AT47" s="77"/>
      <c r="AU47" s="77"/>
      <c r="AV47" s="77"/>
      <c r="AW47" s="77"/>
      <c r="AX47" s="77"/>
      <c r="AY47" s="77"/>
      <c r="AZ47" s="17"/>
      <c r="BA47" s="17"/>
      <c r="BB47" s="17"/>
    </row>
    <row r="48" spans="1:54" ht="26.25" customHeight="1" thickBot="1" x14ac:dyDescent="0.5">
      <c r="A48" s="807"/>
      <c r="B48" s="815" t="s">
        <v>42</v>
      </c>
      <c r="C48" s="816"/>
      <c r="D48" s="816"/>
      <c r="E48" s="817"/>
      <c r="F48" s="73"/>
      <c r="G48" s="73"/>
      <c r="H48" s="73"/>
      <c r="I48" s="73"/>
      <c r="J48" s="635"/>
      <c r="K48" s="636"/>
      <c r="L48" s="637"/>
      <c r="M48" s="635"/>
      <c r="N48" s="635"/>
      <c r="O48" s="73"/>
      <c r="P48" s="73"/>
      <c r="Q48" s="74"/>
      <c r="R48" s="75"/>
      <c r="S48" s="73"/>
      <c r="T48" s="73"/>
      <c r="U48" s="73"/>
      <c r="V48" s="73"/>
      <c r="W48" s="74"/>
      <c r="X48" s="75"/>
      <c r="Y48" s="73"/>
      <c r="Z48" s="73"/>
      <c r="AA48" s="73"/>
      <c r="AB48" s="73"/>
      <c r="AC48" s="74"/>
      <c r="AD48" s="75"/>
      <c r="AE48" s="73"/>
      <c r="AF48" s="73"/>
      <c r="AG48" s="73"/>
      <c r="AH48" s="73"/>
      <c r="AI48" s="74"/>
      <c r="AJ48" s="75"/>
      <c r="AK48" s="73"/>
      <c r="AL48" s="73"/>
      <c r="AM48" s="73"/>
      <c r="AN48" s="73"/>
      <c r="AO48" s="74"/>
      <c r="AP48" s="76"/>
      <c r="AQ48" s="359"/>
      <c r="AR48" s="77"/>
      <c r="AS48" s="77"/>
      <c r="AT48" s="77"/>
      <c r="AU48" s="77"/>
      <c r="AV48" s="77"/>
      <c r="AW48" s="77"/>
      <c r="AX48" s="77"/>
      <c r="AY48" s="77"/>
      <c r="AZ48" s="17"/>
      <c r="BA48" s="17"/>
      <c r="BB48" s="17"/>
    </row>
    <row r="49" spans="1:54" ht="15" customHeight="1" x14ac:dyDescent="0.3">
      <c r="A49" s="807"/>
      <c r="B49" s="840" t="s">
        <v>43</v>
      </c>
      <c r="C49" s="841"/>
      <c r="D49" s="841"/>
      <c r="E49" s="842"/>
      <c r="F49" s="236"/>
      <c r="G49" s="237"/>
      <c r="H49" s="237"/>
      <c r="I49" s="238"/>
      <c r="J49" s="638"/>
      <c r="K49" s="223"/>
      <c r="L49" s="639"/>
      <c r="M49" s="640"/>
      <c r="N49" s="640"/>
      <c r="O49" s="238"/>
      <c r="P49" s="239"/>
      <c r="Q49" s="223"/>
      <c r="R49" s="236"/>
      <c r="S49" s="237"/>
      <c r="T49" s="237"/>
      <c r="U49" s="238"/>
      <c r="V49" s="239"/>
      <c r="W49" s="223"/>
      <c r="X49" s="236"/>
      <c r="Y49" s="237"/>
      <c r="Z49" s="237"/>
      <c r="AA49" s="238"/>
      <c r="AB49" s="239"/>
      <c r="AC49" s="223"/>
      <c r="AD49" s="236"/>
      <c r="AE49" s="237"/>
      <c r="AF49" s="237"/>
      <c r="AG49" s="238"/>
      <c r="AH49" s="239"/>
      <c r="AI49" s="223"/>
      <c r="AJ49" s="236"/>
      <c r="AK49" s="237"/>
      <c r="AL49" s="237"/>
      <c r="AM49" s="238"/>
      <c r="AN49" s="239"/>
      <c r="AO49" s="223"/>
      <c r="AP49" s="206">
        <f>AI49+AC49+W49+Q49+K49+AO49</f>
        <v>0</v>
      </c>
      <c r="AQ49" s="355"/>
      <c r="AR49" s="77"/>
      <c r="AS49" s="77"/>
      <c r="AT49" s="77"/>
      <c r="AU49" s="77"/>
      <c r="AV49" s="77"/>
      <c r="AW49" s="77"/>
      <c r="AX49" s="77"/>
      <c r="AY49" s="77"/>
      <c r="AZ49" s="17"/>
      <c r="BA49" s="17"/>
      <c r="BB49" s="17"/>
    </row>
    <row r="50" spans="1:54" ht="15" customHeight="1" x14ac:dyDescent="0.3">
      <c r="A50" s="807"/>
      <c r="B50" s="843" t="s">
        <v>44</v>
      </c>
      <c r="C50" s="844"/>
      <c r="D50" s="844"/>
      <c r="E50" s="845"/>
      <c r="F50" s="240"/>
      <c r="G50" s="241"/>
      <c r="H50" s="241"/>
      <c r="I50" s="242"/>
      <c r="J50" s="641"/>
      <c r="K50" s="223"/>
      <c r="L50" s="642"/>
      <c r="M50" s="643"/>
      <c r="N50" s="643"/>
      <c r="O50" s="242"/>
      <c r="P50" s="243"/>
      <c r="Q50" s="223"/>
      <c r="R50" s="240"/>
      <c r="S50" s="241"/>
      <c r="T50" s="241"/>
      <c r="U50" s="242"/>
      <c r="V50" s="243"/>
      <c r="W50" s="223"/>
      <c r="X50" s="240"/>
      <c r="Y50" s="241"/>
      <c r="Z50" s="241"/>
      <c r="AA50" s="242"/>
      <c r="AB50" s="243"/>
      <c r="AC50" s="223"/>
      <c r="AD50" s="240"/>
      <c r="AE50" s="241"/>
      <c r="AF50" s="241"/>
      <c r="AG50" s="242"/>
      <c r="AH50" s="243"/>
      <c r="AI50" s="223"/>
      <c r="AJ50" s="240"/>
      <c r="AK50" s="241"/>
      <c r="AL50" s="241"/>
      <c r="AM50" s="242"/>
      <c r="AN50" s="243"/>
      <c r="AO50" s="223"/>
      <c r="AP50" s="206">
        <f>AI50+AC50+W50+Q50+K50+AO50</f>
        <v>0</v>
      </c>
      <c r="AQ50" s="355"/>
      <c r="AR50" s="77"/>
      <c r="AS50" s="77"/>
      <c r="AT50" s="77"/>
      <c r="AU50" s="77"/>
      <c r="AV50" s="77"/>
      <c r="AW50" s="77"/>
      <c r="AX50" s="77"/>
      <c r="AY50" s="77"/>
      <c r="AZ50" s="17"/>
      <c r="BA50" s="17"/>
      <c r="BB50" s="17"/>
    </row>
    <row r="51" spans="1:54" ht="15.75" customHeight="1" thickBot="1" x14ac:dyDescent="0.35">
      <c r="A51" s="807"/>
      <c r="B51" s="843" t="s">
        <v>45</v>
      </c>
      <c r="C51" s="844"/>
      <c r="D51" s="844"/>
      <c r="E51" s="845"/>
      <c r="F51" s="240"/>
      <c r="G51" s="241"/>
      <c r="H51" s="241"/>
      <c r="I51" s="242"/>
      <c r="J51" s="641"/>
      <c r="K51" s="78"/>
      <c r="L51" s="642"/>
      <c r="M51" s="643"/>
      <c r="N51" s="643"/>
      <c r="O51" s="242"/>
      <c r="P51" s="243"/>
      <c r="Q51" s="78"/>
      <c r="R51" s="240"/>
      <c r="S51" s="241"/>
      <c r="T51" s="241"/>
      <c r="U51" s="242"/>
      <c r="V51" s="243"/>
      <c r="W51" s="78"/>
      <c r="X51" s="240"/>
      <c r="Y51" s="241"/>
      <c r="Z51" s="241"/>
      <c r="AA51" s="242"/>
      <c r="AB51" s="243"/>
      <c r="AC51" s="78"/>
      <c r="AD51" s="240"/>
      <c r="AE51" s="241"/>
      <c r="AF51" s="241"/>
      <c r="AG51" s="242"/>
      <c r="AH51" s="243"/>
      <c r="AI51" s="78"/>
      <c r="AJ51" s="240"/>
      <c r="AK51" s="241"/>
      <c r="AL51" s="241"/>
      <c r="AM51" s="242"/>
      <c r="AN51" s="243"/>
      <c r="AO51" s="78"/>
      <c r="AP51" s="206">
        <f t="shared" ref="AP51" si="40">AI51+AC51+W51+Q51+K51+AO51</f>
        <v>0</v>
      </c>
      <c r="AQ51" s="361"/>
      <c r="AR51" s="77"/>
      <c r="AS51" s="77"/>
      <c r="AT51" s="77"/>
      <c r="AU51" s="77"/>
      <c r="AV51" s="77"/>
      <c r="AW51" s="77"/>
      <c r="AX51" s="77"/>
      <c r="AY51" s="77"/>
      <c r="AZ51" s="17"/>
      <c r="BA51" s="17"/>
      <c r="BB51" s="17"/>
    </row>
    <row r="52" spans="1:54" ht="15.75" customHeight="1" thickBot="1" x14ac:dyDescent="0.35">
      <c r="A52" s="807"/>
      <c r="B52" s="768" t="s">
        <v>46</v>
      </c>
      <c r="C52" s="769"/>
      <c r="D52" s="769"/>
      <c r="E52" s="769"/>
      <c r="F52" s="769"/>
      <c r="G52" s="769"/>
      <c r="H52" s="769"/>
      <c r="I52" s="769"/>
      <c r="J52" s="770"/>
      <c r="K52" s="62">
        <f>SUM(K49:K51)</f>
        <v>0</v>
      </c>
      <c r="L52" s="768" t="s">
        <v>47</v>
      </c>
      <c r="M52" s="769"/>
      <c r="N52" s="769"/>
      <c r="O52" s="769"/>
      <c r="P52" s="770"/>
      <c r="Q52" s="62">
        <f>SUM(Q49:Q51)</f>
        <v>0</v>
      </c>
      <c r="R52" s="768" t="s">
        <v>48</v>
      </c>
      <c r="S52" s="769"/>
      <c r="T52" s="769"/>
      <c r="U52" s="769"/>
      <c r="V52" s="770"/>
      <c r="W52" s="62">
        <f>SUM(W49:W51)</f>
        <v>0</v>
      </c>
      <c r="X52" s="768" t="s">
        <v>49</v>
      </c>
      <c r="Y52" s="769"/>
      <c r="Z52" s="769"/>
      <c r="AA52" s="769"/>
      <c r="AB52" s="770"/>
      <c r="AC52" s="62">
        <f>SUM(AC49:AC51)</f>
        <v>0</v>
      </c>
      <c r="AD52" s="768" t="s">
        <v>50</v>
      </c>
      <c r="AE52" s="769"/>
      <c r="AF52" s="769"/>
      <c r="AG52" s="769"/>
      <c r="AH52" s="770"/>
      <c r="AI52" s="62">
        <f>SUM(AI49:AI51)</f>
        <v>0</v>
      </c>
      <c r="AJ52" s="768" t="s">
        <v>173</v>
      </c>
      <c r="AK52" s="769"/>
      <c r="AL52" s="769"/>
      <c r="AM52" s="769"/>
      <c r="AN52" s="770"/>
      <c r="AO52" s="62">
        <f>SUM(AO49:AO51)</f>
        <v>0</v>
      </c>
      <c r="AP52" s="65">
        <f>AI52+AC52+W52+Q52+K52+AO52</f>
        <v>0</v>
      </c>
      <c r="AQ52" s="360" t="b">
        <f>IF(AP52=SUM(AP49:AP51),TRUE)</f>
        <v>1</v>
      </c>
      <c r="AR52" s="77"/>
      <c r="AS52" s="77"/>
      <c r="AT52" s="77"/>
      <c r="AU52" s="77"/>
      <c r="AV52" s="77"/>
      <c r="AW52" s="77"/>
      <c r="AX52" s="77"/>
      <c r="AY52" s="77"/>
      <c r="AZ52" s="17"/>
      <c r="BA52" s="17"/>
      <c r="BB52" s="17"/>
    </row>
    <row r="53" spans="1:54" ht="24.75" customHeight="1" thickBot="1" x14ac:dyDescent="0.5">
      <c r="A53" s="807"/>
      <c r="B53" s="815" t="s">
        <v>51</v>
      </c>
      <c r="C53" s="816"/>
      <c r="D53" s="816"/>
      <c r="E53" s="817"/>
      <c r="F53" s="849"/>
      <c r="G53" s="850"/>
      <c r="H53" s="850"/>
      <c r="I53" s="850"/>
      <c r="J53" s="851"/>
      <c r="K53" s="635"/>
      <c r="L53" s="637"/>
      <c r="M53" s="635"/>
      <c r="N53" s="635"/>
      <c r="O53" s="73"/>
      <c r="P53" s="73"/>
      <c r="Q53" s="74"/>
      <c r="R53" s="75"/>
      <c r="S53" s="73"/>
      <c r="T53" s="73"/>
      <c r="U53" s="73"/>
      <c r="V53" s="73"/>
      <c r="W53" s="74"/>
      <c r="X53" s="75"/>
      <c r="Y53" s="73"/>
      <c r="Z53" s="73"/>
      <c r="AA53" s="73"/>
      <c r="AB53" s="73"/>
      <c r="AC53" s="74"/>
      <c r="AD53" s="75"/>
      <c r="AE53" s="73"/>
      <c r="AF53" s="73"/>
      <c r="AG53" s="73"/>
      <c r="AH53" s="73"/>
      <c r="AI53" s="74"/>
      <c r="AJ53" s="75"/>
      <c r="AK53" s="73"/>
      <c r="AL53" s="73"/>
      <c r="AM53" s="73"/>
      <c r="AN53" s="73"/>
      <c r="AO53" s="74"/>
      <c r="AP53" s="76"/>
      <c r="AQ53" s="359"/>
      <c r="AR53" s="77"/>
      <c r="AS53" s="77"/>
      <c r="AT53" s="77"/>
      <c r="AU53" s="77"/>
      <c r="AV53" s="77"/>
      <c r="AW53" s="77"/>
      <c r="AX53" s="77"/>
      <c r="AY53" s="77"/>
      <c r="AZ53" s="17"/>
      <c r="BA53" s="17"/>
      <c r="BB53" s="17"/>
    </row>
    <row r="54" spans="1:54" ht="15" customHeight="1" x14ac:dyDescent="0.3">
      <c r="A54" s="807"/>
      <c r="B54" s="809" t="s">
        <v>52</v>
      </c>
      <c r="C54" s="810"/>
      <c r="D54" s="810"/>
      <c r="E54" s="811"/>
      <c r="F54" s="245"/>
      <c r="G54" s="237"/>
      <c r="H54" s="237"/>
      <c r="I54" s="238"/>
      <c r="J54" s="644"/>
      <c r="K54" s="224"/>
      <c r="L54" s="639"/>
      <c r="M54" s="640"/>
      <c r="N54" s="640"/>
      <c r="O54" s="238"/>
      <c r="P54" s="239"/>
      <c r="Q54" s="225"/>
      <c r="R54" s="236"/>
      <c r="S54" s="237"/>
      <c r="T54" s="237"/>
      <c r="U54" s="238"/>
      <c r="V54" s="239"/>
      <c r="W54" s="225"/>
      <c r="X54" s="236"/>
      <c r="Y54" s="237"/>
      <c r="Z54" s="237"/>
      <c r="AA54" s="238"/>
      <c r="AB54" s="239"/>
      <c r="AC54" s="225"/>
      <c r="AD54" s="236"/>
      <c r="AE54" s="237"/>
      <c r="AF54" s="237"/>
      <c r="AG54" s="238"/>
      <c r="AH54" s="239"/>
      <c r="AI54" s="225"/>
      <c r="AJ54" s="236"/>
      <c r="AK54" s="237"/>
      <c r="AL54" s="237"/>
      <c r="AM54" s="238"/>
      <c r="AN54" s="239"/>
      <c r="AO54" s="225"/>
      <c r="AP54" s="206">
        <f>AI54+AC54+W54+Q54+K54+AO54</f>
        <v>0</v>
      </c>
      <c r="AQ54" s="362"/>
      <c r="AR54" s="77"/>
      <c r="AS54" s="77"/>
      <c r="AT54" s="77"/>
      <c r="AU54" s="77"/>
      <c r="AV54" s="77"/>
      <c r="AW54" s="77"/>
      <c r="AX54" s="77"/>
      <c r="AY54" s="77"/>
      <c r="AZ54" s="17"/>
      <c r="BA54" s="17"/>
      <c r="BB54" s="17"/>
    </row>
    <row r="55" spans="1:54" ht="15" customHeight="1" x14ac:dyDescent="0.3">
      <c r="A55" s="807"/>
      <c r="B55" s="812" t="s">
        <v>58</v>
      </c>
      <c r="C55" s="813"/>
      <c r="D55" s="813"/>
      <c r="E55" s="814"/>
      <c r="F55" s="244"/>
      <c r="G55" s="241"/>
      <c r="H55" s="241"/>
      <c r="I55" s="242"/>
      <c r="J55" s="645"/>
      <c r="K55" s="224"/>
      <c r="L55" s="642"/>
      <c r="M55" s="643"/>
      <c r="N55" s="643"/>
      <c r="O55" s="242"/>
      <c r="P55" s="243"/>
      <c r="Q55" s="225"/>
      <c r="R55" s="240"/>
      <c r="S55" s="241"/>
      <c r="T55" s="241"/>
      <c r="U55" s="242"/>
      <c r="V55" s="243"/>
      <c r="W55" s="225"/>
      <c r="X55" s="240"/>
      <c r="Y55" s="241"/>
      <c r="Z55" s="241"/>
      <c r="AA55" s="242"/>
      <c r="AB55" s="243"/>
      <c r="AC55" s="225"/>
      <c r="AD55" s="240"/>
      <c r="AE55" s="241"/>
      <c r="AF55" s="241"/>
      <c r="AG55" s="242"/>
      <c r="AH55" s="243"/>
      <c r="AI55" s="225"/>
      <c r="AJ55" s="240"/>
      <c r="AK55" s="241"/>
      <c r="AL55" s="241"/>
      <c r="AM55" s="242"/>
      <c r="AN55" s="243"/>
      <c r="AO55" s="225"/>
      <c r="AP55" s="206">
        <f t="shared" ref="AP55:AP64" si="41">AI55+AC55+W55+Q55+K55+AO55</f>
        <v>0</v>
      </c>
      <c r="AQ55" s="355"/>
      <c r="AR55" s="77"/>
      <c r="AS55" s="77"/>
      <c r="AT55" s="77"/>
      <c r="AU55" s="77"/>
      <c r="AV55" s="77"/>
      <c r="AW55" s="77"/>
      <c r="AX55" s="77"/>
      <c r="AY55" s="77"/>
      <c r="AZ55" s="17"/>
      <c r="BA55" s="17"/>
      <c r="BB55" s="17"/>
    </row>
    <row r="56" spans="1:54" ht="15" customHeight="1" x14ac:dyDescent="0.3">
      <c r="A56" s="807"/>
      <c r="B56" s="812" t="s">
        <v>53</v>
      </c>
      <c r="C56" s="813"/>
      <c r="D56" s="813"/>
      <c r="E56" s="814"/>
      <c r="F56" s="244"/>
      <c r="G56" s="241"/>
      <c r="H56" s="241"/>
      <c r="I56" s="242"/>
      <c r="J56" s="645"/>
      <c r="K56" s="224"/>
      <c r="L56" s="642"/>
      <c r="M56" s="643"/>
      <c r="N56" s="643"/>
      <c r="O56" s="242"/>
      <c r="P56" s="243"/>
      <c r="Q56" s="225"/>
      <c r="R56" s="240"/>
      <c r="S56" s="241"/>
      <c r="T56" s="241"/>
      <c r="U56" s="242"/>
      <c r="V56" s="243"/>
      <c r="W56" s="225"/>
      <c r="X56" s="240"/>
      <c r="Y56" s="241"/>
      <c r="Z56" s="241"/>
      <c r="AA56" s="242"/>
      <c r="AB56" s="243"/>
      <c r="AC56" s="225"/>
      <c r="AD56" s="240"/>
      <c r="AE56" s="241"/>
      <c r="AF56" s="241"/>
      <c r="AG56" s="242"/>
      <c r="AH56" s="243"/>
      <c r="AI56" s="225"/>
      <c r="AJ56" s="240"/>
      <c r="AK56" s="241"/>
      <c r="AL56" s="241"/>
      <c r="AM56" s="242"/>
      <c r="AN56" s="243"/>
      <c r="AO56" s="225"/>
      <c r="AP56" s="206">
        <f t="shared" si="41"/>
        <v>0</v>
      </c>
      <c r="AQ56" s="355"/>
      <c r="AR56" s="77"/>
      <c r="AS56" s="77"/>
      <c r="AT56" s="77"/>
      <c r="AU56" s="77"/>
      <c r="AV56" s="77"/>
      <c r="AW56" s="77"/>
      <c r="AX56" s="77"/>
      <c r="AY56" s="77"/>
      <c r="AZ56" s="17"/>
      <c r="BA56" s="17"/>
      <c r="BB56" s="17"/>
    </row>
    <row r="57" spans="1:54" ht="15" customHeight="1" x14ac:dyDescent="0.3">
      <c r="A57" s="807"/>
      <c r="B57" s="846" t="s">
        <v>54</v>
      </c>
      <c r="C57" s="847"/>
      <c r="D57" s="847"/>
      <c r="E57" s="848"/>
      <c r="F57" s="244"/>
      <c r="G57" s="241"/>
      <c r="H57" s="241"/>
      <c r="I57" s="242"/>
      <c r="J57" s="645"/>
      <c r="K57" s="224"/>
      <c r="L57" s="642"/>
      <c r="M57" s="643"/>
      <c r="N57" s="643"/>
      <c r="O57" s="242"/>
      <c r="P57" s="243"/>
      <c r="Q57" s="225"/>
      <c r="R57" s="240"/>
      <c r="S57" s="241"/>
      <c r="T57" s="241"/>
      <c r="U57" s="242"/>
      <c r="V57" s="243"/>
      <c r="W57" s="225"/>
      <c r="X57" s="240"/>
      <c r="Y57" s="241"/>
      <c r="Z57" s="241"/>
      <c r="AA57" s="242"/>
      <c r="AB57" s="243"/>
      <c r="AC57" s="225"/>
      <c r="AD57" s="240"/>
      <c r="AE57" s="241"/>
      <c r="AF57" s="241"/>
      <c r="AG57" s="242"/>
      <c r="AH57" s="243"/>
      <c r="AI57" s="225"/>
      <c r="AJ57" s="240"/>
      <c r="AK57" s="241"/>
      <c r="AL57" s="241"/>
      <c r="AM57" s="242"/>
      <c r="AN57" s="243"/>
      <c r="AO57" s="225"/>
      <c r="AP57" s="206">
        <f t="shared" si="41"/>
        <v>0</v>
      </c>
      <c r="AQ57" s="355"/>
      <c r="AR57" s="77"/>
      <c r="AS57" s="77"/>
      <c r="AT57" s="77"/>
      <c r="AU57" s="77"/>
      <c r="AV57" s="77"/>
      <c r="AW57" s="77"/>
      <c r="AX57" s="77"/>
      <c r="AY57" s="77"/>
      <c r="AZ57" s="17"/>
      <c r="BA57" s="17"/>
      <c r="BB57" s="17"/>
    </row>
    <row r="58" spans="1:54" ht="15" customHeight="1" x14ac:dyDescent="0.3">
      <c r="A58" s="807"/>
      <c r="B58" s="812" t="s">
        <v>55</v>
      </c>
      <c r="C58" s="813"/>
      <c r="D58" s="813"/>
      <c r="E58" s="814"/>
      <c r="F58" s="244"/>
      <c r="G58" s="241"/>
      <c r="H58" s="241"/>
      <c r="I58" s="242"/>
      <c r="J58" s="645"/>
      <c r="K58" s="224"/>
      <c r="L58" s="642"/>
      <c r="M58" s="643"/>
      <c r="N58" s="643"/>
      <c r="O58" s="242"/>
      <c r="P58" s="243"/>
      <c r="Q58" s="225"/>
      <c r="R58" s="240"/>
      <c r="S58" s="241"/>
      <c r="T58" s="241"/>
      <c r="U58" s="242"/>
      <c r="V58" s="243"/>
      <c r="W58" s="225"/>
      <c r="X58" s="240"/>
      <c r="Y58" s="241"/>
      <c r="Z58" s="241"/>
      <c r="AA58" s="242"/>
      <c r="AB58" s="243"/>
      <c r="AC58" s="225"/>
      <c r="AD58" s="240"/>
      <c r="AE58" s="241"/>
      <c r="AF58" s="241"/>
      <c r="AG58" s="242"/>
      <c r="AH58" s="243"/>
      <c r="AI58" s="225"/>
      <c r="AJ58" s="240"/>
      <c r="AK58" s="241"/>
      <c r="AL58" s="241"/>
      <c r="AM58" s="242"/>
      <c r="AN58" s="243"/>
      <c r="AO58" s="225"/>
      <c r="AP58" s="206">
        <f t="shared" si="41"/>
        <v>0</v>
      </c>
      <c r="AQ58" s="355"/>
      <c r="AR58" s="77"/>
      <c r="AS58" s="77"/>
      <c r="AT58" s="77"/>
      <c r="AU58" s="77"/>
      <c r="AV58" s="77"/>
      <c r="AW58" s="77"/>
      <c r="AX58" s="77"/>
      <c r="AY58" s="77"/>
      <c r="AZ58" s="17"/>
      <c r="BA58" s="17"/>
      <c r="BB58" s="17"/>
    </row>
    <row r="59" spans="1:54" ht="15" customHeight="1" x14ac:dyDescent="0.3">
      <c r="A59" s="807"/>
      <c r="B59" s="812" t="s">
        <v>56</v>
      </c>
      <c r="C59" s="813"/>
      <c r="D59" s="813"/>
      <c r="E59" s="814"/>
      <c r="F59" s="244"/>
      <c r="G59" s="241"/>
      <c r="H59" s="241"/>
      <c r="I59" s="242"/>
      <c r="J59" s="645"/>
      <c r="K59" s="224"/>
      <c r="L59" s="642"/>
      <c r="M59" s="643"/>
      <c r="N59" s="643"/>
      <c r="O59" s="242"/>
      <c r="P59" s="243"/>
      <c r="Q59" s="225"/>
      <c r="R59" s="240"/>
      <c r="S59" s="241"/>
      <c r="T59" s="241"/>
      <c r="U59" s="242"/>
      <c r="V59" s="243"/>
      <c r="W59" s="225"/>
      <c r="X59" s="240"/>
      <c r="Y59" s="241"/>
      <c r="Z59" s="241"/>
      <c r="AA59" s="242"/>
      <c r="AB59" s="243"/>
      <c r="AC59" s="225"/>
      <c r="AD59" s="240"/>
      <c r="AE59" s="241"/>
      <c r="AF59" s="241"/>
      <c r="AG59" s="242"/>
      <c r="AH59" s="243"/>
      <c r="AI59" s="225"/>
      <c r="AJ59" s="240"/>
      <c r="AK59" s="241"/>
      <c r="AL59" s="241"/>
      <c r="AM59" s="242"/>
      <c r="AN59" s="243"/>
      <c r="AO59" s="225"/>
      <c r="AP59" s="206">
        <f t="shared" si="41"/>
        <v>0</v>
      </c>
      <c r="AQ59" s="355"/>
      <c r="AR59" s="77"/>
      <c r="AS59" s="77"/>
      <c r="AT59" s="77"/>
      <c r="AU59" s="77"/>
      <c r="AV59" s="77"/>
      <c r="AW59" s="77"/>
      <c r="AX59" s="77"/>
      <c r="AY59" s="77"/>
      <c r="AZ59" s="17"/>
      <c r="BA59" s="17"/>
      <c r="BB59" s="17"/>
    </row>
    <row r="60" spans="1:54" ht="15" customHeight="1" x14ac:dyDescent="0.3">
      <c r="A60" s="807"/>
      <c r="B60" s="812" t="s">
        <v>57</v>
      </c>
      <c r="C60" s="813"/>
      <c r="D60" s="813"/>
      <c r="E60" s="814"/>
      <c r="F60" s="80"/>
      <c r="G60" s="81"/>
      <c r="H60" s="81"/>
      <c r="I60" s="82"/>
      <c r="J60" s="646"/>
      <c r="K60" s="84"/>
      <c r="L60" s="647"/>
      <c r="M60" s="648"/>
      <c r="N60" s="648"/>
      <c r="O60" s="82"/>
      <c r="P60" s="86"/>
      <c r="Q60" s="223"/>
      <c r="R60" s="85"/>
      <c r="S60" s="81"/>
      <c r="T60" s="81"/>
      <c r="U60" s="82"/>
      <c r="V60" s="86"/>
      <c r="W60" s="223"/>
      <c r="X60" s="85"/>
      <c r="Y60" s="81"/>
      <c r="Z60" s="81"/>
      <c r="AA60" s="82"/>
      <c r="AB60" s="86"/>
      <c r="AC60" s="223"/>
      <c r="AD60" s="85"/>
      <c r="AE60" s="81"/>
      <c r="AF60" s="81"/>
      <c r="AG60" s="82"/>
      <c r="AH60" s="86"/>
      <c r="AI60" s="223"/>
      <c r="AJ60" s="85"/>
      <c r="AK60" s="81"/>
      <c r="AL60" s="81"/>
      <c r="AM60" s="82"/>
      <c r="AN60" s="86"/>
      <c r="AO60" s="223"/>
      <c r="AP60" s="206">
        <f t="shared" si="41"/>
        <v>0</v>
      </c>
      <c r="AQ60" s="355"/>
      <c r="AR60" s="77"/>
      <c r="AS60" s="77"/>
      <c r="AT60" s="77"/>
      <c r="AU60" s="77"/>
      <c r="AV60" s="77"/>
      <c r="AW60" s="77"/>
      <c r="AX60" s="77"/>
      <c r="AY60" s="77"/>
      <c r="AZ60" s="17"/>
      <c r="BA60" s="17"/>
      <c r="BB60" s="17"/>
    </row>
    <row r="61" spans="1:54" ht="15" customHeight="1" x14ac:dyDescent="0.3">
      <c r="A61" s="807"/>
      <c r="B61" s="812" t="s">
        <v>151</v>
      </c>
      <c r="C61" s="813"/>
      <c r="D61" s="813"/>
      <c r="E61" s="814"/>
      <c r="F61" s="80"/>
      <c r="G61" s="81"/>
      <c r="H61" s="81"/>
      <c r="I61" s="82"/>
      <c r="J61" s="646"/>
      <c r="K61" s="649"/>
      <c r="L61" s="647"/>
      <c r="M61" s="648"/>
      <c r="N61" s="648"/>
      <c r="O61" s="82"/>
      <c r="P61" s="82"/>
      <c r="Q61" s="88"/>
      <c r="R61" s="85"/>
      <c r="S61" s="81"/>
      <c r="T61" s="81"/>
      <c r="U61" s="82"/>
      <c r="V61" s="82"/>
      <c r="W61" s="88"/>
      <c r="X61" s="85"/>
      <c r="Y61" s="81"/>
      <c r="Z61" s="81"/>
      <c r="AA61" s="82"/>
      <c r="AB61" s="82"/>
      <c r="AC61" s="88"/>
      <c r="AD61" s="85"/>
      <c r="AE61" s="81"/>
      <c r="AF61" s="81"/>
      <c r="AG61" s="82"/>
      <c r="AH61" s="82"/>
      <c r="AI61" s="88"/>
      <c r="AJ61" s="85"/>
      <c r="AK61" s="81"/>
      <c r="AL61" s="81"/>
      <c r="AM61" s="82"/>
      <c r="AN61" s="82"/>
      <c r="AO61" s="88"/>
      <c r="AP61" s="206">
        <f t="shared" si="41"/>
        <v>0</v>
      </c>
      <c r="AQ61" s="355"/>
      <c r="AR61" s="77"/>
      <c r="AS61" s="77"/>
      <c r="AT61" s="77"/>
      <c r="AU61" s="77"/>
      <c r="AV61" s="77"/>
      <c r="AW61" s="77"/>
      <c r="AX61" s="77"/>
      <c r="AY61" s="77"/>
      <c r="AZ61" s="17"/>
      <c r="BA61" s="17"/>
      <c r="BB61" s="17"/>
    </row>
    <row r="62" spans="1:54" ht="15" customHeight="1" x14ac:dyDescent="0.3">
      <c r="A62" s="807"/>
      <c r="B62" s="812" t="s">
        <v>413</v>
      </c>
      <c r="C62" s="813"/>
      <c r="D62" s="813"/>
      <c r="E62" s="814"/>
      <c r="F62" s="80"/>
      <c r="G62" s="81"/>
      <c r="H62" s="81"/>
      <c r="I62" s="82"/>
      <c r="J62" s="646"/>
      <c r="K62" s="650"/>
      <c r="L62" s="651"/>
      <c r="M62" s="648"/>
      <c r="N62" s="648"/>
      <c r="O62" s="82"/>
      <c r="P62" s="82"/>
      <c r="Q62" s="90"/>
      <c r="R62" s="85"/>
      <c r="S62" s="81"/>
      <c r="T62" s="81"/>
      <c r="U62" s="82"/>
      <c r="V62" s="82"/>
      <c r="W62" s="90"/>
      <c r="X62" s="85"/>
      <c r="Y62" s="81"/>
      <c r="Z62" s="81"/>
      <c r="AA62" s="82"/>
      <c r="AB62" s="82"/>
      <c r="AC62" s="90"/>
      <c r="AD62" s="85"/>
      <c r="AE62" s="81"/>
      <c r="AF62" s="81"/>
      <c r="AG62" s="82"/>
      <c r="AH62" s="82"/>
      <c r="AI62" s="90"/>
      <c r="AJ62" s="85"/>
      <c r="AK62" s="81"/>
      <c r="AL62" s="81"/>
      <c r="AM62" s="82"/>
      <c r="AN62" s="82"/>
      <c r="AO62" s="90"/>
      <c r="AP62" s="206">
        <f t="shared" si="41"/>
        <v>0</v>
      </c>
      <c r="AQ62" s="355"/>
      <c r="AR62" s="77"/>
      <c r="AS62" s="77"/>
      <c r="AT62" s="77"/>
      <c r="AU62" s="77"/>
      <c r="AV62" s="77"/>
      <c r="AW62" s="77"/>
      <c r="AX62" s="77"/>
      <c r="AY62" s="77"/>
      <c r="AZ62" s="17"/>
      <c r="BA62" s="17"/>
      <c r="BB62" s="17"/>
    </row>
    <row r="63" spans="1:54" ht="15" customHeight="1" x14ac:dyDescent="0.3">
      <c r="A63" s="807"/>
      <c r="B63" s="812" t="s">
        <v>59</v>
      </c>
      <c r="C63" s="813"/>
      <c r="D63" s="813"/>
      <c r="E63" s="814"/>
      <c r="F63" s="80"/>
      <c r="G63" s="81"/>
      <c r="H63" s="81"/>
      <c r="I63" s="82"/>
      <c r="J63" s="646"/>
      <c r="K63" s="91"/>
      <c r="L63" s="647"/>
      <c r="M63" s="648"/>
      <c r="N63" s="648"/>
      <c r="O63" s="82"/>
      <c r="P63" s="86"/>
      <c r="Q63" s="92"/>
      <c r="R63" s="85"/>
      <c r="S63" s="81"/>
      <c r="T63" s="81"/>
      <c r="U63" s="82"/>
      <c r="V63" s="86"/>
      <c r="W63" s="92"/>
      <c r="X63" s="85"/>
      <c r="Y63" s="81"/>
      <c r="Z63" s="81"/>
      <c r="AA63" s="82"/>
      <c r="AB63" s="86"/>
      <c r="AC63" s="92"/>
      <c r="AD63" s="85"/>
      <c r="AE63" s="81"/>
      <c r="AF63" s="81"/>
      <c r="AG63" s="82"/>
      <c r="AH63" s="86"/>
      <c r="AI63" s="92"/>
      <c r="AJ63" s="85"/>
      <c r="AK63" s="81"/>
      <c r="AL63" s="81"/>
      <c r="AM63" s="82"/>
      <c r="AN63" s="86"/>
      <c r="AO63" s="92"/>
      <c r="AP63" s="206">
        <f t="shared" si="41"/>
        <v>0</v>
      </c>
      <c r="AQ63" s="355"/>
      <c r="AR63" s="77"/>
      <c r="AS63" s="77"/>
      <c r="AT63" s="77"/>
      <c r="AU63" s="77"/>
      <c r="AV63" s="77"/>
      <c r="AW63" s="77"/>
      <c r="AX63" s="77"/>
      <c r="AY63" s="77"/>
      <c r="AZ63" s="17"/>
      <c r="BA63" s="17"/>
      <c r="BB63" s="17"/>
    </row>
    <row r="64" spans="1:54" ht="15.75" customHeight="1" thickBot="1" x14ac:dyDescent="0.35">
      <c r="A64" s="807"/>
      <c r="B64" s="812" t="s">
        <v>59</v>
      </c>
      <c r="C64" s="813"/>
      <c r="D64" s="813"/>
      <c r="E64" s="814"/>
      <c r="F64" s="80"/>
      <c r="G64" s="81"/>
      <c r="H64" s="81"/>
      <c r="I64" s="82"/>
      <c r="J64" s="646"/>
      <c r="K64" s="93"/>
      <c r="L64" s="647"/>
      <c r="M64" s="648"/>
      <c r="N64" s="648"/>
      <c r="O64" s="82"/>
      <c r="P64" s="86"/>
      <c r="Q64" s="94"/>
      <c r="R64" s="85"/>
      <c r="S64" s="81"/>
      <c r="T64" s="81"/>
      <c r="U64" s="82"/>
      <c r="V64" s="86"/>
      <c r="W64" s="94"/>
      <c r="X64" s="85"/>
      <c r="Y64" s="81"/>
      <c r="Z64" s="81"/>
      <c r="AA64" s="82"/>
      <c r="AB64" s="86"/>
      <c r="AC64" s="94"/>
      <c r="AD64" s="85"/>
      <c r="AE64" s="81"/>
      <c r="AF64" s="81"/>
      <c r="AG64" s="82"/>
      <c r="AH64" s="86"/>
      <c r="AI64" s="94"/>
      <c r="AJ64" s="85"/>
      <c r="AK64" s="81"/>
      <c r="AL64" s="81"/>
      <c r="AM64" s="82"/>
      <c r="AN64" s="86"/>
      <c r="AO64" s="94"/>
      <c r="AP64" s="206">
        <f t="shared" si="41"/>
        <v>0</v>
      </c>
      <c r="AQ64" s="361"/>
      <c r="AR64" s="77"/>
      <c r="AS64" s="77"/>
      <c r="AT64" s="77"/>
      <c r="AU64" s="77"/>
      <c r="AV64" s="77"/>
      <c r="AW64" s="77"/>
      <c r="AX64" s="77"/>
      <c r="AY64" s="77"/>
      <c r="AZ64" s="17"/>
      <c r="BA64" s="17"/>
      <c r="BB64" s="17"/>
    </row>
    <row r="65" spans="1:54" ht="15.75" customHeight="1" thickBot="1" x14ac:dyDescent="0.35">
      <c r="A65" s="808"/>
      <c r="B65" s="768" t="s">
        <v>60</v>
      </c>
      <c r="C65" s="769"/>
      <c r="D65" s="769"/>
      <c r="E65" s="769"/>
      <c r="F65" s="769"/>
      <c r="G65" s="769"/>
      <c r="H65" s="769"/>
      <c r="I65" s="769"/>
      <c r="J65" s="770"/>
      <c r="K65" s="95">
        <f>SUM(K54:K64)</f>
        <v>0</v>
      </c>
      <c r="L65" s="768" t="s">
        <v>61</v>
      </c>
      <c r="M65" s="769"/>
      <c r="N65" s="769"/>
      <c r="O65" s="769"/>
      <c r="P65" s="770"/>
      <c r="Q65" s="62">
        <f>SUM(Q54:Q64)</f>
        <v>0</v>
      </c>
      <c r="R65" s="768" t="s">
        <v>62</v>
      </c>
      <c r="S65" s="769"/>
      <c r="T65" s="769"/>
      <c r="U65" s="769"/>
      <c r="V65" s="770"/>
      <c r="W65" s="62">
        <f>SUM(W54:W64)</f>
        <v>0</v>
      </c>
      <c r="X65" s="768" t="s">
        <v>63</v>
      </c>
      <c r="Y65" s="769"/>
      <c r="Z65" s="769"/>
      <c r="AA65" s="769"/>
      <c r="AB65" s="770"/>
      <c r="AC65" s="62">
        <f>SUM(AC54:AC64)</f>
        <v>0</v>
      </c>
      <c r="AD65" s="768" t="s">
        <v>64</v>
      </c>
      <c r="AE65" s="769"/>
      <c r="AF65" s="769"/>
      <c r="AG65" s="769"/>
      <c r="AH65" s="770"/>
      <c r="AI65" s="62">
        <f>SUM(AI54:AI64)</f>
        <v>0</v>
      </c>
      <c r="AJ65" s="768" t="s">
        <v>175</v>
      </c>
      <c r="AK65" s="769"/>
      <c r="AL65" s="769"/>
      <c r="AM65" s="769"/>
      <c r="AN65" s="770"/>
      <c r="AO65" s="62">
        <f>SUM(AO54:AO64)</f>
        <v>0</v>
      </c>
      <c r="AP65" s="65">
        <f>AI65+AC65+W65+Q65+K65+AO65</f>
        <v>0</v>
      </c>
      <c r="AQ65" s="357" t="b">
        <f>IF(AP65=SUM(AP54:AP64),TRUE)</f>
        <v>1</v>
      </c>
      <c r="AR65" s="77"/>
      <c r="AS65" s="77"/>
      <c r="AT65" s="77"/>
      <c r="AU65" s="77"/>
      <c r="AV65" s="77"/>
      <c r="AW65" s="77"/>
      <c r="AX65" s="77"/>
      <c r="AY65" s="77"/>
      <c r="AZ65" s="17"/>
      <c r="BA65" s="17"/>
      <c r="BB65" s="17"/>
    </row>
    <row r="66" spans="1:54" s="17" customFormat="1" ht="9" customHeight="1" thickBot="1" x14ac:dyDescent="0.35">
      <c r="E66" s="68"/>
      <c r="F66" s="24"/>
      <c r="G66" s="24"/>
      <c r="H66" s="24"/>
      <c r="I66" s="24"/>
      <c r="J66" s="33"/>
      <c r="K66" s="70"/>
      <c r="L66" s="33"/>
      <c r="M66" s="33"/>
      <c r="N66" s="33"/>
      <c r="O66" s="24"/>
      <c r="P66" s="24"/>
      <c r="Q66" s="70"/>
      <c r="R66" s="24"/>
      <c r="S66" s="24"/>
      <c r="T66" s="24"/>
      <c r="U66" s="24"/>
      <c r="V66" s="24"/>
      <c r="W66" s="70"/>
      <c r="X66" s="24"/>
      <c r="Y66" s="24"/>
      <c r="Z66" s="24"/>
      <c r="AA66" s="24"/>
      <c r="AB66" s="24"/>
      <c r="AC66" s="70"/>
      <c r="AD66" s="24"/>
      <c r="AE66" s="24"/>
      <c r="AF66" s="24"/>
      <c r="AG66" s="24"/>
      <c r="AH66" s="24"/>
      <c r="AI66" s="70"/>
      <c r="AJ66" s="24"/>
      <c r="AK66" s="24"/>
      <c r="AL66" s="24"/>
      <c r="AM66" s="24"/>
      <c r="AN66" s="24"/>
      <c r="AO66" s="70"/>
      <c r="AP66" s="72"/>
      <c r="AQ66" s="358"/>
      <c r="AR66" s="77"/>
      <c r="AS66" s="77"/>
      <c r="AT66" s="77"/>
      <c r="AU66" s="77"/>
      <c r="AV66" s="77"/>
      <c r="AW66" s="77"/>
      <c r="AX66" s="77"/>
      <c r="AY66" s="77"/>
    </row>
    <row r="67" spans="1:54" s="17" customFormat="1" ht="19.5" customHeight="1" thickBot="1" x14ac:dyDescent="0.5">
      <c r="A67" s="795" t="s">
        <v>65</v>
      </c>
      <c r="B67" s="815" t="s">
        <v>287</v>
      </c>
      <c r="C67" s="816"/>
      <c r="D67" s="816"/>
      <c r="E67" s="816"/>
      <c r="F67" s="96"/>
      <c r="G67" s="97"/>
      <c r="H67" s="97"/>
      <c r="I67" s="73"/>
      <c r="J67" s="635"/>
      <c r="K67" s="635"/>
      <c r="L67" s="652"/>
      <c r="M67" s="635"/>
      <c r="N67" s="635"/>
      <c r="O67" s="73"/>
      <c r="P67" s="73"/>
      <c r="Q67" s="73"/>
      <c r="R67" s="97"/>
      <c r="S67" s="73"/>
      <c r="T67" s="73"/>
      <c r="U67" s="73"/>
      <c r="V67" s="73"/>
      <c r="W67" s="73"/>
      <c r="X67" s="97"/>
      <c r="Y67" s="73"/>
      <c r="Z67" s="73"/>
      <c r="AA67" s="73"/>
      <c r="AB67" s="73"/>
      <c r="AC67" s="73"/>
      <c r="AD67" s="97"/>
      <c r="AE67" s="73"/>
      <c r="AF67" s="73"/>
      <c r="AG67" s="73"/>
      <c r="AH67" s="73"/>
      <c r="AI67" s="73"/>
      <c r="AJ67" s="97"/>
      <c r="AK67" s="73"/>
      <c r="AL67" s="73"/>
      <c r="AM67" s="73"/>
      <c r="AN67" s="73"/>
      <c r="AO67" s="73"/>
      <c r="AP67" s="98"/>
      <c r="AQ67" s="363"/>
      <c r="AR67" s="77"/>
      <c r="AS67" s="77"/>
      <c r="AT67" s="77"/>
      <c r="AU67" s="77"/>
      <c r="AV67" s="77"/>
      <c r="AW67" s="77"/>
      <c r="AX67" s="77"/>
      <c r="AY67" s="77"/>
    </row>
    <row r="68" spans="1:54" s="17" customFormat="1" ht="15" customHeight="1" x14ac:dyDescent="0.3">
      <c r="A68" s="796"/>
      <c r="B68" s="852" t="s">
        <v>66</v>
      </c>
      <c r="C68" s="853"/>
      <c r="D68" s="853"/>
      <c r="E68" s="854"/>
      <c r="F68" s="100"/>
      <c r="G68" s="101"/>
      <c r="H68" s="101"/>
      <c r="I68" s="101"/>
      <c r="J68" s="653"/>
      <c r="K68" s="102"/>
      <c r="L68" s="653"/>
      <c r="M68" s="653"/>
      <c r="N68" s="653"/>
      <c r="O68" s="101"/>
      <c r="P68" s="101"/>
      <c r="Q68" s="103"/>
      <c r="R68" s="101"/>
      <c r="S68" s="101"/>
      <c r="T68" s="101"/>
      <c r="U68" s="101"/>
      <c r="V68" s="101"/>
      <c r="W68" s="103"/>
      <c r="X68" s="101"/>
      <c r="Y68" s="101"/>
      <c r="Z68" s="101"/>
      <c r="AA68" s="101"/>
      <c r="AB68" s="101"/>
      <c r="AC68" s="103"/>
      <c r="AD68" s="101"/>
      <c r="AE68" s="101"/>
      <c r="AF68" s="101"/>
      <c r="AG68" s="101"/>
      <c r="AH68" s="101"/>
      <c r="AI68" s="103"/>
      <c r="AJ68" s="101"/>
      <c r="AK68" s="101"/>
      <c r="AL68" s="101"/>
      <c r="AM68" s="101"/>
      <c r="AN68" s="101"/>
      <c r="AO68" s="103"/>
      <c r="AP68" s="206">
        <f>AI68+AC68+W68+Q68+K68+AO68</f>
        <v>0</v>
      </c>
      <c r="AQ68" s="355"/>
      <c r="AR68" s="77"/>
      <c r="AS68" s="77"/>
      <c r="AT68" s="77"/>
      <c r="AU68" s="77"/>
      <c r="AV68" s="77"/>
      <c r="AW68" s="77"/>
      <c r="AX68" s="77"/>
      <c r="AY68" s="77"/>
    </row>
    <row r="69" spans="1:54" s="17" customFormat="1" x14ac:dyDescent="0.3">
      <c r="A69" s="796"/>
      <c r="B69" s="798" t="s">
        <v>67</v>
      </c>
      <c r="C69" s="799"/>
      <c r="D69" s="799"/>
      <c r="E69" s="800"/>
      <c r="F69" s="104"/>
      <c r="G69" s="105"/>
      <c r="H69" s="105"/>
      <c r="I69" s="105"/>
      <c r="J69" s="654"/>
      <c r="K69" s="106"/>
      <c r="L69" s="654"/>
      <c r="M69" s="654"/>
      <c r="N69" s="654"/>
      <c r="O69" s="105"/>
      <c r="P69" s="105"/>
      <c r="Q69" s="107"/>
      <c r="R69" s="105"/>
      <c r="S69" s="105"/>
      <c r="T69" s="105"/>
      <c r="U69" s="105"/>
      <c r="V69" s="105"/>
      <c r="W69" s="107"/>
      <c r="X69" s="105"/>
      <c r="Y69" s="105"/>
      <c r="Z69" s="105"/>
      <c r="AA69" s="105"/>
      <c r="AB69" s="105"/>
      <c r="AC69" s="107"/>
      <c r="AD69" s="105"/>
      <c r="AE69" s="105"/>
      <c r="AF69" s="105"/>
      <c r="AG69" s="105"/>
      <c r="AH69" s="105"/>
      <c r="AI69" s="107"/>
      <c r="AJ69" s="105"/>
      <c r="AK69" s="105"/>
      <c r="AL69" s="105"/>
      <c r="AM69" s="105"/>
      <c r="AN69" s="105"/>
      <c r="AO69" s="107"/>
      <c r="AP69" s="206">
        <f t="shared" ref="AP69:AP70" si="42">AI69+AC69+W69+Q69+K69+AO69</f>
        <v>0</v>
      </c>
      <c r="AQ69" s="355"/>
      <c r="AR69" s="77"/>
      <c r="AS69" s="77"/>
      <c r="AT69" s="77"/>
      <c r="AU69" s="77"/>
      <c r="AV69" s="77"/>
      <c r="AW69" s="77"/>
      <c r="AX69" s="77"/>
      <c r="AY69" s="77"/>
    </row>
    <row r="70" spans="1:54" s="17" customFormat="1" ht="13.5" thickBot="1" x14ac:dyDescent="0.35">
      <c r="A70" s="796"/>
      <c r="B70" s="798" t="s">
        <v>68</v>
      </c>
      <c r="C70" s="799"/>
      <c r="D70" s="799"/>
      <c r="E70" s="800"/>
      <c r="F70" s="104"/>
      <c r="G70" s="105"/>
      <c r="H70" s="105"/>
      <c r="I70" s="105"/>
      <c r="J70" s="654"/>
      <c r="K70" s="106"/>
      <c r="L70" s="654"/>
      <c r="M70" s="654"/>
      <c r="N70" s="654"/>
      <c r="O70" s="105"/>
      <c r="P70" s="105"/>
      <c r="Q70" s="107"/>
      <c r="R70" s="105"/>
      <c r="S70" s="105"/>
      <c r="T70" s="105"/>
      <c r="U70" s="105"/>
      <c r="V70" s="105"/>
      <c r="W70" s="107"/>
      <c r="X70" s="105"/>
      <c r="Y70" s="105"/>
      <c r="Z70" s="105"/>
      <c r="AA70" s="105"/>
      <c r="AB70" s="105"/>
      <c r="AC70" s="107"/>
      <c r="AD70" s="105"/>
      <c r="AE70" s="105"/>
      <c r="AF70" s="105"/>
      <c r="AG70" s="105"/>
      <c r="AH70" s="105"/>
      <c r="AI70" s="107"/>
      <c r="AJ70" s="105"/>
      <c r="AK70" s="105"/>
      <c r="AL70" s="105"/>
      <c r="AM70" s="105"/>
      <c r="AN70" s="105"/>
      <c r="AO70" s="107"/>
      <c r="AP70" s="206">
        <f t="shared" si="42"/>
        <v>0</v>
      </c>
      <c r="AQ70" s="361"/>
      <c r="AR70" s="77"/>
      <c r="AS70" s="77"/>
      <c r="AT70" s="77"/>
      <c r="AU70" s="77"/>
      <c r="AV70" s="77"/>
      <c r="AW70" s="77"/>
      <c r="AX70" s="77"/>
      <c r="AY70" s="77"/>
    </row>
    <row r="71" spans="1:54" s="17" customFormat="1" ht="13.5" thickBot="1" x14ac:dyDescent="0.35">
      <c r="A71" s="796"/>
      <c r="B71" s="801" t="s">
        <v>69</v>
      </c>
      <c r="C71" s="802"/>
      <c r="D71" s="802"/>
      <c r="E71" s="802"/>
      <c r="F71" s="769"/>
      <c r="G71" s="769"/>
      <c r="H71" s="769"/>
      <c r="I71" s="769"/>
      <c r="J71" s="769"/>
      <c r="K71" s="62">
        <f>SUM(K68:K70)</f>
        <v>0</v>
      </c>
      <c r="L71" s="768" t="s">
        <v>70</v>
      </c>
      <c r="M71" s="769"/>
      <c r="N71" s="769"/>
      <c r="O71" s="769"/>
      <c r="P71" s="769"/>
      <c r="Q71" s="62">
        <f>SUM(Q68:Q70)</f>
        <v>0</v>
      </c>
      <c r="R71" s="768" t="s">
        <v>71</v>
      </c>
      <c r="S71" s="769"/>
      <c r="T71" s="769"/>
      <c r="U71" s="769"/>
      <c r="V71" s="769"/>
      <c r="W71" s="62">
        <f>SUM(W68:W70)</f>
        <v>0</v>
      </c>
      <c r="X71" s="768" t="s">
        <v>72</v>
      </c>
      <c r="Y71" s="769"/>
      <c r="Z71" s="769"/>
      <c r="AA71" s="769"/>
      <c r="AB71" s="769"/>
      <c r="AC71" s="62">
        <f>SUM(AC68:AC70)</f>
        <v>0</v>
      </c>
      <c r="AD71" s="768" t="s">
        <v>73</v>
      </c>
      <c r="AE71" s="769"/>
      <c r="AF71" s="769"/>
      <c r="AG71" s="769"/>
      <c r="AH71" s="769"/>
      <c r="AI71" s="62">
        <f>SUM(AI68:AI70)</f>
        <v>0</v>
      </c>
      <c r="AJ71" s="768" t="s">
        <v>176</v>
      </c>
      <c r="AK71" s="769"/>
      <c r="AL71" s="769"/>
      <c r="AM71" s="769"/>
      <c r="AN71" s="769"/>
      <c r="AO71" s="62">
        <f>SUM(AO68:AO70)</f>
        <v>0</v>
      </c>
      <c r="AP71" s="65">
        <f>K71+Q71+W71+AC71+AI71+AO71</f>
        <v>0</v>
      </c>
      <c r="AQ71" s="357" t="b">
        <f>IF(AP71=SUM(AP68:AP70),TRUE)</f>
        <v>1</v>
      </c>
      <c r="AR71" s="77"/>
      <c r="AS71" s="77"/>
      <c r="AT71" s="77"/>
      <c r="AU71" s="77"/>
      <c r="AV71" s="77"/>
      <c r="AW71" s="77"/>
      <c r="AX71" s="77"/>
      <c r="AY71" s="77"/>
    </row>
    <row r="72" spans="1:54" s="17" customFormat="1" ht="16.5" customHeight="1" thickBot="1" x14ac:dyDescent="0.5">
      <c r="A72" s="796"/>
      <c r="B72" s="815" t="s">
        <v>74</v>
      </c>
      <c r="C72" s="816"/>
      <c r="D72" s="816"/>
      <c r="E72" s="816"/>
      <c r="F72" s="97"/>
      <c r="G72" s="97"/>
      <c r="H72" s="97"/>
      <c r="I72" s="73"/>
      <c r="J72" s="635"/>
      <c r="K72" s="636"/>
      <c r="L72" s="652"/>
      <c r="M72" s="635"/>
      <c r="N72" s="635"/>
      <c r="O72" s="73"/>
      <c r="P72" s="73"/>
      <c r="Q72" s="74"/>
      <c r="R72" s="97"/>
      <c r="S72" s="73"/>
      <c r="T72" s="73"/>
      <c r="U72" s="73"/>
      <c r="V72" s="73"/>
      <c r="W72" s="108"/>
      <c r="X72" s="97"/>
      <c r="Y72" s="73"/>
      <c r="Z72" s="73"/>
      <c r="AA72" s="73"/>
      <c r="AB72" s="73"/>
      <c r="AC72" s="108"/>
      <c r="AD72" s="97"/>
      <c r="AE72" s="73"/>
      <c r="AF72" s="73"/>
      <c r="AG72" s="73"/>
      <c r="AH72" s="73"/>
      <c r="AI72" s="108"/>
      <c r="AJ72" s="97"/>
      <c r="AK72" s="73"/>
      <c r="AL72" s="73"/>
      <c r="AM72" s="73"/>
      <c r="AN72" s="73"/>
      <c r="AO72" s="108"/>
      <c r="AP72" s="76"/>
      <c r="AQ72" s="359"/>
      <c r="AR72" s="77"/>
      <c r="AS72" s="77"/>
      <c r="AT72" s="77"/>
      <c r="AU72" s="77"/>
      <c r="AV72" s="77"/>
      <c r="AW72" s="77"/>
      <c r="AX72" s="77"/>
      <c r="AY72" s="77"/>
    </row>
    <row r="73" spans="1:54" s="17" customFormat="1" ht="15" customHeight="1" x14ac:dyDescent="0.3">
      <c r="A73" s="796"/>
      <c r="B73" s="809" t="s">
        <v>75</v>
      </c>
      <c r="C73" s="810"/>
      <c r="D73" s="810"/>
      <c r="E73" s="811"/>
      <c r="F73" s="109"/>
      <c r="G73" s="110"/>
      <c r="H73" s="110"/>
      <c r="I73" s="110"/>
      <c r="J73" s="655"/>
      <c r="K73" s="111"/>
      <c r="L73" s="653"/>
      <c r="M73" s="653"/>
      <c r="N73" s="653"/>
      <c r="O73" s="101"/>
      <c r="P73" s="101"/>
      <c r="Q73" s="111"/>
      <c r="R73" s="101"/>
      <c r="S73" s="101"/>
      <c r="T73" s="101"/>
      <c r="U73" s="101"/>
      <c r="V73" s="101"/>
      <c r="W73" s="111"/>
      <c r="X73" s="101"/>
      <c r="Y73" s="101"/>
      <c r="Z73" s="101"/>
      <c r="AA73" s="101"/>
      <c r="AB73" s="101"/>
      <c r="AC73" s="111"/>
      <c r="AD73" s="101"/>
      <c r="AE73" s="101"/>
      <c r="AF73" s="101"/>
      <c r="AG73" s="101"/>
      <c r="AH73" s="101"/>
      <c r="AI73" s="111"/>
      <c r="AJ73" s="101"/>
      <c r="AK73" s="101"/>
      <c r="AL73" s="101"/>
      <c r="AM73" s="101"/>
      <c r="AN73" s="101"/>
      <c r="AO73" s="111"/>
      <c r="AP73" s="206">
        <f>AI73+AC73+W73+Q73+K73+AO73</f>
        <v>0</v>
      </c>
      <c r="AQ73" s="355"/>
      <c r="AR73" s="77"/>
      <c r="AS73" s="77"/>
      <c r="AT73" s="77"/>
      <c r="AU73" s="77"/>
      <c r="AV73" s="77"/>
      <c r="AW73" s="77"/>
      <c r="AX73" s="77"/>
      <c r="AY73" s="77"/>
    </row>
    <row r="74" spans="1:54" s="17" customFormat="1" x14ac:dyDescent="0.3">
      <c r="A74" s="796"/>
      <c r="B74" s="812" t="s">
        <v>76</v>
      </c>
      <c r="C74" s="813"/>
      <c r="D74" s="813"/>
      <c r="E74" s="814"/>
      <c r="F74" s="112"/>
      <c r="G74" s="113"/>
      <c r="H74" s="113"/>
      <c r="I74" s="113"/>
      <c r="J74" s="656"/>
      <c r="K74" s="114"/>
      <c r="L74" s="656"/>
      <c r="M74" s="656"/>
      <c r="N74" s="656"/>
      <c r="O74" s="113"/>
      <c r="P74" s="113"/>
      <c r="Q74" s="114"/>
      <c r="R74" s="113"/>
      <c r="S74" s="113"/>
      <c r="T74" s="113"/>
      <c r="U74" s="113"/>
      <c r="V74" s="113"/>
      <c r="W74" s="114"/>
      <c r="X74" s="113"/>
      <c r="Y74" s="113"/>
      <c r="Z74" s="113"/>
      <c r="AA74" s="113"/>
      <c r="AB74" s="113"/>
      <c r="AC74" s="114"/>
      <c r="AD74" s="113"/>
      <c r="AE74" s="113"/>
      <c r="AF74" s="113"/>
      <c r="AG74" s="113"/>
      <c r="AH74" s="113"/>
      <c r="AI74" s="114"/>
      <c r="AJ74" s="113"/>
      <c r="AK74" s="113"/>
      <c r="AL74" s="113"/>
      <c r="AM74" s="113"/>
      <c r="AN74" s="113"/>
      <c r="AO74" s="114"/>
      <c r="AP74" s="206">
        <f t="shared" ref="AP74:AP78" si="43">AI74+AC74+W74+Q74+K74+AO74</f>
        <v>0</v>
      </c>
      <c r="AQ74" s="355"/>
      <c r="AR74" s="77"/>
      <c r="AS74" s="77"/>
      <c r="AT74" s="77"/>
      <c r="AU74" s="77"/>
      <c r="AV74" s="77"/>
      <c r="AW74" s="77"/>
      <c r="AX74" s="77"/>
      <c r="AY74" s="77"/>
    </row>
    <row r="75" spans="1:54" s="17" customFormat="1" x14ac:dyDescent="0.3">
      <c r="A75" s="796"/>
      <c r="B75" s="812" t="s">
        <v>77</v>
      </c>
      <c r="C75" s="813"/>
      <c r="D75" s="813"/>
      <c r="E75" s="814"/>
      <c r="F75" s="112"/>
      <c r="G75" s="113"/>
      <c r="H75" s="113"/>
      <c r="I75" s="113"/>
      <c r="J75" s="656"/>
      <c r="K75" s="114"/>
      <c r="L75" s="656"/>
      <c r="M75" s="656"/>
      <c r="N75" s="656"/>
      <c r="O75" s="113"/>
      <c r="P75" s="113"/>
      <c r="Q75" s="114"/>
      <c r="R75" s="113"/>
      <c r="S75" s="113"/>
      <c r="T75" s="113"/>
      <c r="U75" s="113"/>
      <c r="V75" s="113"/>
      <c r="W75" s="114"/>
      <c r="X75" s="113"/>
      <c r="Y75" s="113"/>
      <c r="Z75" s="113"/>
      <c r="AA75" s="113"/>
      <c r="AB75" s="113"/>
      <c r="AC75" s="114"/>
      <c r="AD75" s="113"/>
      <c r="AE75" s="113"/>
      <c r="AF75" s="113"/>
      <c r="AG75" s="113"/>
      <c r="AH75" s="113"/>
      <c r="AI75" s="114"/>
      <c r="AJ75" s="113"/>
      <c r="AK75" s="113"/>
      <c r="AL75" s="113"/>
      <c r="AM75" s="113"/>
      <c r="AN75" s="113"/>
      <c r="AO75" s="114"/>
      <c r="AP75" s="206">
        <f t="shared" si="43"/>
        <v>0</v>
      </c>
      <c r="AQ75" s="355"/>
      <c r="AR75" s="77"/>
      <c r="AS75" s="77"/>
      <c r="AT75" s="77"/>
      <c r="AU75" s="77"/>
      <c r="AV75" s="77"/>
      <c r="AW75" s="77"/>
      <c r="AX75" s="77"/>
      <c r="AY75" s="77"/>
    </row>
    <row r="76" spans="1:54" s="17" customFormat="1" x14ac:dyDescent="0.3">
      <c r="A76" s="796"/>
      <c r="B76" s="812" t="s">
        <v>78</v>
      </c>
      <c r="C76" s="813"/>
      <c r="D76" s="813"/>
      <c r="E76" s="814"/>
      <c r="F76" s="112"/>
      <c r="G76" s="113"/>
      <c r="H76" s="113"/>
      <c r="I76" s="113"/>
      <c r="J76" s="656"/>
      <c r="K76" s="114"/>
      <c r="L76" s="656"/>
      <c r="M76" s="656"/>
      <c r="N76" s="656"/>
      <c r="O76" s="113"/>
      <c r="P76" s="113"/>
      <c r="Q76" s="114"/>
      <c r="R76" s="113"/>
      <c r="S76" s="113"/>
      <c r="T76" s="113"/>
      <c r="U76" s="113"/>
      <c r="V76" s="113"/>
      <c r="W76" s="114"/>
      <c r="X76" s="113"/>
      <c r="Y76" s="113"/>
      <c r="Z76" s="113"/>
      <c r="AA76" s="113"/>
      <c r="AB76" s="113"/>
      <c r="AC76" s="114"/>
      <c r="AD76" s="113"/>
      <c r="AE76" s="113"/>
      <c r="AF76" s="113"/>
      <c r="AG76" s="113"/>
      <c r="AH76" s="113"/>
      <c r="AI76" s="114"/>
      <c r="AJ76" s="113"/>
      <c r="AK76" s="113"/>
      <c r="AL76" s="113"/>
      <c r="AM76" s="113"/>
      <c r="AN76" s="113"/>
      <c r="AO76" s="114"/>
      <c r="AP76" s="206">
        <f t="shared" si="43"/>
        <v>0</v>
      </c>
      <c r="AQ76" s="355"/>
      <c r="AR76" s="77"/>
      <c r="AS76" s="77"/>
      <c r="AT76" s="77"/>
      <c r="AU76" s="77"/>
      <c r="AV76" s="77"/>
      <c r="AW76" s="77"/>
      <c r="AX76" s="77"/>
      <c r="AY76" s="77"/>
    </row>
    <row r="77" spans="1:54" s="17" customFormat="1" x14ac:dyDescent="0.3">
      <c r="A77" s="796"/>
      <c r="B77" s="812" t="s">
        <v>79</v>
      </c>
      <c r="C77" s="813"/>
      <c r="D77" s="813"/>
      <c r="E77" s="814"/>
      <c r="F77" s="112"/>
      <c r="G77" s="113"/>
      <c r="H77" s="113"/>
      <c r="I77" s="113"/>
      <c r="J77" s="656"/>
      <c r="K77" s="114"/>
      <c r="L77" s="656"/>
      <c r="M77" s="656"/>
      <c r="N77" s="656"/>
      <c r="O77" s="113"/>
      <c r="P77" s="113"/>
      <c r="Q77" s="114"/>
      <c r="R77" s="113"/>
      <c r="S77" s="113"/>
      <c r="T77" s="113"/>
      <c r="U77" s="113"/>
      <c r="V77" s="113"/>
      <c r="W77" s="114"/>
      <c r="X77" s="113"/>
      <c r="Y77" s="113"/>
      <c r="Z77" s="113"/>
      <c r="AA77" s="113"/>
      <c r="AB77" s="113"/>
      <c r="AC77" s="114"/>
      <c r="AD77" s="113"/>
      <c r="AE77" s="113"/>
      <c r="AF77" s="113"/>
      <c r="AG77" s="113"/>
      <c r="AH77" s="113"/>
      <c r="AI77" s="114"/>
      <c r="AJ77" s="113"/>
      <c r="AK77" s="113"/>
      <c r="AL77" s="113"/>
      <c r="AM77" s="113"/>
      <c r="AN77" s="113"/>
      <c r="AO77" s="114"/>
      <c r="AP77" s="206">
        <f t="shared" si="43"/>
        <v>0</v>
      </c>
      <c r="AQ77" s="355"/>
      <c r="AR77" s="77"/>
      <c r="AS77" s="77"/>
      <c r="AT77" s="77"/>
      <c r="AU77" s="77"/>
      <c r="AV77" s="77"/>
      <c r="AW77" s="77"/>
      <c r="AX77" s="77"/>
      <c r="AY77" s="77"/>
    </row>
    <row r="78" spans="1:54" s="17" customFormat="1" ht="15.75" customHeight="1" thickBot="1" x14ac:dyDescent="0.35">
      <c r="A78" s="796"/>
      <c r="B78" s="803" t="s">
        <v>121</v>
      </c>
      <c r="C78" s="804"/>
      <c r="D78" s="804"/>
      <c r="E78" s="805"/>
      <c r="F78" s="100"/>
      <c r="G78" s="101"/>
      <c r="H78" s="101"/>
      <c r="I78" s="101"/>
      <c r="J78" s="653"/>
      <c r="K78" s="103"/>
      <c r="L78" s="653"/>
      <c r="M78" s="653"/>
      <c r="N78" s="653"/>
      <c r="O78" s="101"/>
      <c r="P78" s="101"/>
      <c r="Q78" s="103"/>
      <c r="R78" s="101"/>
      <c r="S78" s="101"/>
      <c r="T78" s="101"/>
      <c r="U78" s="101"/>
      <c r="V78" s="101"/>
      <c r="W78" s="103"/>
      <c r="X78" s="101"/>
      <c r="Y78" s="101"/>
      <c r="Z78" s="101"/>
      <c r="AA78" s="101"/>
      <c r="AB78" s="101"/>
      <c r="AC78" s="103"/>
      <c r="AD78" s="101"/>
      <c r="AE78" s="101"/>
      <c r="AF78" s="101"/>
      <c r="AG78" s="101"/>
      <c r="AH78" s="101"/>
      <c r="AI78" s="103"/>
      <c r="AJ78" s="101"/>
      <c r="AK78" s="101"/>
      <c r="AL78" s="101"/>
      <c r="AM78" s="101"/>
      <c r="AN78" s="101"/>
      <c r="AO78" s="103"/>
      <c r="AP78" s="206">
        <f t="shared" si="43"/>
        <v>0</v>
      </c>
      <c r="AQ78" s="355"/>
      <c r="AR78" s="77"/>
      <c r="AS78" s="77"/>
      <c r="AT78" s="77"/>
      <c r="AU78" s="77"/>
      <c r="AV78" s="77"/>
      <c r="AW78" s="77"/>
      <c r="AX78" s="77"/>
      <c r="AY78" s="77"/>
    </row>
    <row r="79" spans="1:54" s="17" customFormat="1" ht="16.5" customHeight="1" thickBot="1" x14ac:dyDescent="0.35">
      <c r="A79" s="797"/>
      <c r="B79" s="784" t="s">
        <v>80</v>
      </c>
      <c r="C79" s="785"/>
      <c r="D79" s="785"/>
      <c r="E79" s="785"/>
      <c r="F79" s="785"/>
      <c r="G79" s="785"/>
      <c r="H79" s="785"/>
      <c r="I79" s="785"/>
      <c r="J79" s="785"/>
      <c r="K79" s="62">
        <f>SUM(K73:K78)</f>
        <v>0</v>
      </c>
      <c r="L79" s="784" t="s">
        <v>81</v>
      </c>
      <c r="M79" s="785"/>
      <c r="N79" s="785"/>
      <c r="O79" s="785"/>
      <c r="P79" s="785"/>
      <c r="Q79" s="62">
        <f>SUM(Q73:Q78)</f>
        <v>0</v>
      </c>
      <c r="R79" s="784" t="s">
        <v>82</v>
      </c>
      <c r="S79" s="785"/>
      <c r="T79" s="785"/>
      <c r="U79" s="785"/>
      <c r="V79" s="785"/>
      <c r="W79" s="62">
        <f>SUM(W73:W78)</f>
        <v>0</v>
      </c>
      <c r="X79" s="784" t="s">
        <v>83</v>
      </c>
      <c r="Y79" s="785"/>
      <c r="Z79" s="785"/>
      <c r="AA79" s="785"/>
      <c r="AB79" s="785"/>
      <c r="AC79" s="62">
        <f>SUM(AC73:AC78)</f>
        <v>0</v>
      </c>
      <c r="AD79" s="784" t="s">
        <v>84</v>
      </c>
      <c r="AE79" s="785"/>
      <c r="AF79" s="785"/>
      <c r="AG79" s="785"/>
      <c r="AH79" s="785"/>
      <c r="AI79" s="62">
        <f>SUM(AI73:AI78)</f>
        <v>0</v>
      </c>
      <c r="AJ79" s="784" t="s">
        <v>177</v>
      </c>
      <c r="AK79" s="785"/>
      <c r="AL79" s="785"/>
      <c r="AM79" s="785"/>
      <c r="AN79" s="785"/>
      <c r="AO79" s="62">
        <f>SUM(AO73:AO78)</f>
        <v>0</v>
      </c>
      <c r="AP79" s="115">
        <f>AI79+AC79+W79+Q79+K79+AO79</f>
        <v>0</v>
      </c>
      <c r="AQ79" s="364" t="b">
        <f>IF(AP79=SUM(AP73:AP78),TRUE)</f>
        <v>1</v>
      </c>
      <c r="AR79" s="77"/>
      <c r="AS79" s="77"/>
      <c r="AT79" s="77"/>
      <c r="AU79" s="77"/>
      <c r="AV79" s="77"/>
      <c r="AW79" s="77"/>
      <c r="AX79" s="77"/>
      <c r="AY79" s="77"/>
    </row>
    <row r="80" spans="1:54" s="17" customFormat="1" ht="8.25" customHeight="1" thickBot="1" x14ac:dyDescent="0.35">
      <c r="B80" s="116"/>
      <c r="C80" s="116"/>
      <c r="D80" s="116"/>
      <c r="E80" s="116"/>
      <c r="F80" s="116"/>
      <c r="G80" s="116"/>
      <c r="H80" s="116"/>
      <c r="I80" s="116"/>
      <c r="J80" s="657"/>
      <c r="K80" s="117"/>
      <c r="L80" s="657"/>
      <c r="M80" s="657"/>
      <c r="N80" s="657"/>
      <c r="O80" s="116"/>
      <c r="P80" s="116"/>
      <c r="Q80" s="117"/>
      <c r="R80" s="116"/>
      <c r="S80" s="116"/>
      <c r="T80" s="116"/>
      <c r="U80" s="116"/>
      <c r="V80" s="116"/>
      <c r="W80" s="117"/>
      <c r="X80" s="116"/>
      <c r="Y80" s="116"/>
      <c r="Z80" s="116"/>
      <c r="AA80" s="116"/>
      <c r="AB80" s="116"/>
      <c r="AC80" s="117"/>
      <c r="AD80" s="116"/>
      <c r="AE80" s="116"/>
      <c r="AF80" s="116"/>
      <c r="AG80" s="116"/>
      <c r="AH80" s="116"/>
      <c r="AI80" s="117"/>
      <c r="AJ80" s="116"/>
      <c r="AK80" s="116"/>
      <c r="AL80" s="116"/>
      <c r="AM80" s="116"/>
      <c r="AN80" s="116"/>
      <c r="AO80" s="117"/>
      <c r="AP80" s="118"/>
      <c r="AQ80" s="365"/>
      <c r="AR80" s="77"/>
      <c r="AS80" s="77"/>
      <c r="AT80" s="77"/>
      <c r="AU80" s="77"/>
      <c r="AV80" s="77"/>
      <c r="AW80" s="77"/>
      <c r="AX80" s="77"/>
      <c r="AY80" s="77"/>
    </row>
    <row r="81" spans="1:60" ht="23.25" customHeight="1" thickBot="1" x14ac:dyDescent="0.5">
      <c r="A81" s="857" t="s">
        <v>85</v>
      </c>
      <c r="B81" s="815" t="s">
        <v>86</v>
      </c>
      <c r="C81" s="816"/>
      <c r="D81" s="816"/>
      <c r="E81" s="816"/>
      <c r="F81" s="97"/>
      <c r="G81" s="97"/>
      <c r="H81" s="97"/>
      <c r="I81" s="73"/>
      <c r="J81" s="635"/>
      <c r="K81" s="635"/>
      <c r="L81" s="658"/>
      <c r="M81" s="659"/>
      <c r="N81" s="659"/>
      <c r="O81" s="120"/>
      <c r="P81" s="120"/>
      <c r="Q81" s="120"/>
      <c r="R81" s="119"/>
      <c r="S81" s="120"/>
      <c r="T81" s="120"/>
      <c r="U81" s="120"/>
      <c r="V81" s="120"/>
      <c r="W81" s="120"/>
      <c r="X81" s="119"/>
      <c r="Y81" s="120"/>
      <c r="Z81" s="120"/>
      <c r="AA81" s="120"/>
      <c r="AB81" s="120"/>
      <c r="AC81" s="120"/>
      <c r="AD81" s="119"/>
      <c r="AE81" s="120"/>
      <c r="AF81" s="120"/>
      <c r="AG81" s="120"/>
      <c r="AH81" s="120"/>
      <c r="AI81" s="120"/>
      <c r="AJ81" s="119"/>
      <c r="AK81" s="120"/>
      <c r="AL81" s="120"/>
      <c r="AM81" s="120"/>
      <c r="AN81" s="120"/>
      <c r="AO81" s="120"/>
      <c r="AP81" s="121"/>
      <c r="AQ81" s="363"/>
      <c r="AR81" s="77"/>
      <c r="AS81" s="77"/>
      <c r="AT81" s="77"/>
      <c r="AU81" s="77"/>
      <c r="AV81" s="77"/>
      <c r="AW81" s="77"/>
      <c r="AX81" s="77"/>
      <c r="AY81" s="77"/>
      <c r="AZ81" s="17"/>
      <c r="BA81" s="17"/>
      <c r="BB81" s="17"/>
    </row>
    <row r="82" spans="1:60" ht="21.5" x14ac:dyDescent="0.3">
      <c r="A82" s="858"/>
      <c r="B82" s="860" t="s">
        <v>216</v>
      </c>
      <c r="C82" s="861"/>
      <c r="D82" s="272"/>
      <c r="E82" s="272"/>
      <c r="F82" s="122"/>
      <c r="G82" s="123" t="s">
        <v>87</v>
      </c>
      <c r="H82" s="123" t="s">
        <v>88</v>
      </c>
      <c r="I82" s="123" t="s">
        <v>6</v>
      </c>
      <c r="J82" s="124" t="s">
        <v>89</v>
      </c>
      <c r="K82" s="660"/>
      <c r="L82" s="661"/>
      <c r="M82" s="123" t="s">
        <v>87</v>
      </c>
      <c r="N82" s="123" t="s">
        <v>88</v>
      </c>
      <c r="O82" s="123" t="s">
        <v>6</v>
      </c>
      <c r="P82" s="124" t="s">
        <v>89</v>
      </c>
      <c r="Q82" s="125"/>
      <c r="R82" s="126"/>
      <c r="S82" s="123" t="s">
        <v>87</v>
      </c>
      <c r="T82" s="123" t="s">
        <v>88</v>
      </c>
      <c r="U82" s="123" t="s">
        <v>6</v>
      </c>
      <c r="V82" s="124" t="s">
        <v>89</v>
      </c>
      <c r="W82" s="125"/>
      <c r="X82" s="127"/>
      <c r="Y82" s="123" t="s">
        <v>87</v>
      </c>
      <c r="Z82" s="123" t="s">
        <v>88</v>
      </c>
      <c r="AA82" s="123" t="s">
        <v>6</v>
      </c>
      <c r="AB82" s="124" t="s">
        <v>89</v>
      </c>
      <c r="AC82" s="125"/>
      <c r="AD82" s="126"/>
      <c r="AE82" s="123" t="s">
        <v>87</v>
      </c>
      <c r="AF82" s="123" t="s">
        <v>88</v>
      </c>
      <c r="AG82" s="123" t="s">
        <v>6</v>
      </c>
      <c r="AH82" s="128" t="s">
        <v>89</v>
      </c>
      <c r="AI82" s="129"/>
      <c r="AJ82" s="127"/>
      <c r="AK82" s="123" t="s">
        <v>87</v>
      </c>
      <c r="AL82" s="123" t="s">
        <v>88</v>
      </c>
      <c r="AM82" s="123" t="s">
        <v>6</v>
      </c>
      <c r="AN82" s="124" t="s">
        <v>89</v>
      </c>
      <c r="AO82" s="125"/>
      <c r="AP82" s="130"/>
      <c r="AQ82" s="366"/>
      <c r="AR82" s="77"/>
      <c r="AS82" s="77"/>
      <c r="AT82" s="77"/>
      <c r="AU82" s="77"/>
      <c r="AV82" s="77"/>
      <c r="AW82" s="77"/>
      <c r="AX82" s="77"/>
      <c r="AY82" s="77"/>
      <c r="AZ82" s="17"/>
      <c r="BA82" s="17"/>
      <c r="BB82" s="17"/>
    </row>
    <row r="83" spans="1:60" x14ac:dyDescent="0.3">
      <c r="A83" s="858"/>
      <c r="B83" s="855" t="s">
        <v>90</v>
      </c>
      <c r="C83" s="856"/>
      <c r="D83" s="856"/>
      <c r="E83" s="856"/>
      <c r="F83" s="132"/>
      <c r="G83" s="248"/>
      <c r="H83" s="248"/>
      <c r="I83" s="209">
        <f>SUM(G83:H83)</f>
        <v>0</v>
      </c>
      <c r="J83" s="662">
        <f>IF(I83&lt;=49999,I83,I83-(I83-50000))</f>
        <v>0</v>
      </c>
      <c r="K83" s="133"/>
      <c r="L83" s="663"/>
      <c r="M83" s="664"/>
      <c r="N83" s="664"/>
      <c r="O83" s="209">
        <f>SUM(M83:N83)</f>
        <v>0</v>
      </c>
      <c r="P83" s="256">
        <f>IF(J83+O83&lt;=49999,O83,(50000-J83))</f>
        <v>0</v>
      </c>
      <c r="Q83" s="133"/>
      <c r="R83" s="132"/>
      <c r="S83" s="248"/>
      <c r="T83" s="248"/>
      <c r="U83" s="209">
        <f>SUM(S83:T83)</f>
        <v>0</v>
      </c>
      <c r="V83" s="256">
        <f>IF(J83+P83+U83&lt;=49999,U83,(50000-P83-J83))</f>
        <v>0</v>
      </c>
      <c r="W83" s="133"/>
      <c r="X83" s="134"/>
      <c r="Y83" s="248"/>
      <c r="Z83" s="248"/>
      <c r="AA83" s="209">
        <f>SUM(Y83:Z83)</f>
        <v>0</v>
      </c>
      <c r="AB83" s="256">
        <f>IF(J83+P83+V83+AA83&lt;=49999,AA83,(50000-V83-P83-J83))</f>
        <v>0</v>
      </c>
      <c r="AC83" s="133"/>
      <c r="AD83" s="132"/>
      <c r="AE83" s="248"/>
      <c r="AF83" s="248"/>
      <c r="AG83" s="209">
        <f>SUM(AE83:AF83)</f>
        <v>0</v>
      </c>
      <c r="AH83" s="257">
        <f>IF(J83+P83+V83+AB83+AG83&lt;=49999,AG83,(50000-AB83-V83-P83-J83))</f>
        <v>0</v>
      </c>
      <c r="AI83" s="135"/>
      <c r="AJ83" s="134"/>
      <c r="AK83" s="248"/>
      <c r="AL83" s="248"/>
      <c r="AM83" s="209">
        <f>SUM(AK83:AL83)</f>
        <v>0</v>
      </c>
      <c r="AN83" s="257">
        <f>IF(J83+P83+V83+AB83+AH83+AM83&lt;=49999,AM83,(50000-AH83-AB83-V83-P83-J83))</f>
        <v>0</v>
      </c>
      <c r="AO83" s="133"/>
      <c r="AP83" s="136">
        <f>I83+O83+U83+AA83+AG83+AM83</f>
        <v>0</v>
      </c>
      <c r="AQ83" s="355"/>
      <c r="AR83" s="77"/>
      <c r="AS83" s="77"/>
      <c r="AT83" s="77"/>
      <c r="AU83" s="77"/>
      <c r="AV83" s="77"/>
      <c r="AW83" s="77"/>
      <c r="AX83" s="77"/>
      <c r="AY83" s="77"/>
      <c r="AZ83" s="17"/>
      <c r="BA83" s="17"/>
      <c r="BB83" s="17"/>
    </row>
    <row r="84" spans="1:60" x14ac:dyDescent="0.3">
      <c r="A84" s="858"/>
      <c r="B84" s="855" t="s">
        <v>91</v>
      </c>
      <c r="C84" s="856"/>
      <c r="D84" s="856"/>
      <c r="E84" s="856"/>
      <c r="F84" s="132"/>
      <c r="G84" s="248"/>
      <c r="H84" s="248"/>
      <c r="I84" s="209">
        <f>SUM(G84:H84)</f>
        <v>0</v>
      </c>
      <c r="J84" s="662">
        <f>IF(I84&lt;=49999,I84,I84-(I84-50000))</f>
        <v>0</v>
      </c>
      <c r="K84" s="133"/>
      <c r="L84" s="663"/>
      <c r="M84" s="664"/>
      <c r="N84" s="664"/>
      <c r="O84" s="209">
        <f>SUM(M84:N84)</f>
        <v>0</v>
      </c>
      <c r="P84" s="256">
        <f>IF(J84+O84&lt;=49999,O84,(50000-J84))</f>
        <v>0</v>
      </c>
      <c r="Q84" s="133"/>
      <c r="R84" s="132"/>
      <c r="S84" s="248"/>
      <c r="T84" s="248"/>
      <c r="U84" s="209">
        <f>SUM(S84:T84)</f>
        <v>0</v>
      </c>
      <c r="V84" s="256">
        <f t="shared" ref="V84:V87" si="44">IF(J84+P84+U84&lt;=49999,U84,(50000-P84-J84))</f>
        <v>0</v>
      </c>
      <c r="W84" s="133"/>
      <c r="X84" s="134"/>
      <c r="Y84" s="248"/>
      <c r="Z84" s="248"/>
      <c r="AA84" s="209">
        <f>SUM(Y84:Z84)</f>
        <v>0</v>
      </c>
      <c r="AB84" s="256">
        <f t="shared" ref="AB84:AB86" si="45">IF(J84+P84+V84+AA84&lt;=49999,AA84,(50000-V84-P84-J84))</f>
        <v>0</v>
      </c>
      <c r="AC84" s="133"/>
      <c r="AD84" s="132"/>
      <c r="AE84" s="248"/>
      <c r="AF84" s="248"/>
      <c r="AG84" s="209">
        <f>SUM(AE84:AF84)</f>
        <v>0</v>
      </c>
      <c r="AH84" s="257">
        <f t="shared" ref="AH84:AH87" si="46">IF(J84+P84+V84+AB84+AG84&lt;=49999,AG84,(50000-AB84-V84-P84-J84))</f>
        <v>0</v>
      </c>
      <c r="AI84" s="135"/>
      <c r="AJ84" s="134"/>
      <c r="AK84" s="248"/>
      <c r="AL84" s="248"/>
      <c r="AM84" s="209">
        <f>SUM(AK84:AL84)</f>
        <v>0</v>
      </c>
      <c r="AN84" s="257">
        <f t="shared" ref="AN84:AN87" si="47">IF(J84+P84+V84+AB84+AH84+AM84&lt;=49999,AM84,(50000-AH84-AB84-V84-P84-J84))</f>
        <v>0</v>
      </c>
      <c r="AO84" s="133"/>
      <c r="AP84" s="136">
        <f t="shared" ref="AP84:AP87" si="48">I84+O84+U84+AA84+AG84+AM84</f>
        <v>0</v>
      </c>
      <c r="AQ84" s="355"/>
      <c r="AR84" s="77"/>
      <c r="AS84" s="77"/>
      <c r="AT84" s="77"/>
      <c r="AU84" s="77"/>
      <c r="AV84" s="77"/>
      <c r="AW84" s="77"/>
      <c r="AX84" s="77"/>
      <c r="AY84" s="77"/>
      <c r="AZ84" s="17"/>
      <c r="BA84" s="17"/>
      <c r="BB84" s="17"/>
    </row>
    <row r="85" spans="1:60" x14ac:dyDescent="0.3">
      <c r="A85" s="858"/>
      <c r="B85" s="855" t="s">
        <v>92</v>
      </c>
      <c r="C85" s="856"/>
      <c r="D85" s="856"/>
      <c r="E85" s="856"/>
      <c r="F85" s="132"/>
      <c r="G85" s="248"/>
      <c r="H85" s="248"/>
      <c r="I85" s="209">
        <f>SUM(G85:H85)</f>
        <v>0</v>
      </c>
      <c r="J85" s="662">
        <f>IF(I85&lt;=49999,I85,I85-(I85-50000))</f>
        <v>0</v>
      </c>
      <c r="K85" s="133"/>
      <c r="L85" s="663"/>
      <c r="M85" s="664"/>
      <c r="N85" s="664"/>
      <c r="O85" s="209">
        <f>SUM(M85:N85)</f>
        <v>0</v>
      </c>
      <c r="P85" s="256">
        <f>IF(J85+O85&lt;=49999,O85,(50000-J85))</f>
        <v>0</v>
      </c>
      <c r="Q85" s="133"/>
      <c r="R85" s="132"/>
      <c r="S85" s="248"/>
      <c r="T85" s="248"/>
      <c r="U85" s="209">
        <f>SUM(S85:T85)</f>
        <v>0</v>
      </c>
      <c r="V85" s="256">
        <f t="shared" si="44"/>
        <v>0</v>
      </c>
      <c r="W85" s="133"/>
      <c r="X85" s="134"/>
      <c r="Y85" s="248"/>
      <c r="Z85" s="248"/>
      <c r="AA85" s="209">
        <f>SUM(Y85:Z85)</f>
        <v>0</v>
      </c>
      <c r="AB85" s="256">
        <f t="shared" si="45"/>
        <v>0</v>
      </c>
      <c r="AC85" s="133"/>
      <c r="AD85" s="132"/>
      <c r="AE85" s="248"/>
      <c r="AF85" s="248"/>
      <c r="AG85" s="209">
        <f>SUM(AE85:AF85)</f>
        <v>0</v>
      </c>
      <c r="AH85" s="257">
        <f t="shared" si="46"/>
        <v>0</v>
      </c>
      <c r="AI85" s="135"/>
      <c r="AJ85" s="134"/>
      <c r="AK85" s="248"/>
      <c r="AL85" s="248"/>
      <c r="AM85" s="209">
        <f>SUM(AK85:AL85)</f>
        <v>0</v>
      </c>
      <c r="AN85" s="257">
        <f t="shared" si="47"/>
        <v>0</v>
      </c>
      <c r="AO85" s="133"/>
      <c r="AP85" s="136">
        <f t="shared" si="48"/>
        <v>0</v>
      </c>
      <c r="AQ85" s="137"/>
      <c r="AR85" s="77"/>
      <c r="AS85" s="77"/>
      <c r="AT85" s="77"/>
      <c r="AU85" s="77"/>
      <c r="AV85" s="77"/>
      <c r="AW85" s="77"/>
      <c r="AX85" s="77"/>
      <c r="AY85" s="77"/>
      <c r="AZ85" s="17"/>
      <c r="BA85" s="17"/>
      <c r="BB85" s="17"/>
    </row>
    <row r="86" spans="1:60" x14ac:dyDescent="0.3">
      <c r="A86" s="858"/>
      <c r="B86" s="855" t="s">
        <v>93</v>
      </c>
      <c r="C86" s="856"/>
      <c r="D86" s="856"/>
      <c r="E86" s="856"/>
      <c r="F86" s="132"/>
      <c r="G86" s="248"/>
      <c r="H86" s="248"/>
      <c r="I86" s="209">
        <f>SUM(G86:H86)</f>
        <v>0</v>
      </c>
      <c r="J86" s="662">
        <f>IF(I86&lt;=49999,I86,I86-(I86-50000))</f>
        <v>0</v>
      </c>
      <c r="K86" s="133"/>
      <c r="L86" s="663"/>
      <c r="M86" s="664"/>
      <c r="N86" s="664"/>
      <c r="O86" s="209">
        <f>SUM(M86:N86)</f>
        <v>0</v>
      </c>
      <c r="P86" s="256">
        <f>IF(J86+O86&lt;=49999,O86,(50000-J86))</f>
        <v>0</v>
      </c>
      <c r="Q86" s="133"/>
      <c r="R86" s="132"/>
      <c r="S86" s="248"/>
      <c r="T86" s="248"/>
      <c r="U86" s="209">
        <f>SUM(S86:T86)</f>
        <v>0</v>
      </c>
      <c r="V86" s="256">
        <f t="shared" si="44"/>
        <v>0</v>
      </c>
      <c r="W86" s="133"/>
      <c r="X86" s="134"/>
      <c r="Y86" s="248"/>
      <c r="Z86" s="248"/>
      <c r="AA86" s="209">
        <f>SUM(Y86:Z86)</f>
        <v>0</v>
      </c>
      <c r="AB86" s="256">
        <f t="shared" si="45"/>
        <v>0</v>
      </c>
      <c r="AC86" s="133"/>
      <c r="AD86" s="132"/>
      <c r="AE86" s="248"/>
      <c r="AF86" s="248"/>
      <c r="AG86" s="209">
        <f>SUM(AE86:AF86)</f>
        <v>0</v>
      </c>
      <c r="AH86" s="257">
        <f t="shared" si="46"/>
        <v>0</v>
      </c>
      <c r="AI86" s="135"/>
      <c r="AJ86" s="134"/>
      <c r="AK86" s="248"/>
      <c r="AL86" s="248"/>
      <c r="AM86" s="209">
        <f>SUM(AK86:AL86)</f>
        <v>0</v>
      </c>
      <c r="AN86" s="257">
        <f t="shared" si="47"/>
        <v>0</v>
      </c>
      <c r="AO86" s="133"/>
      <c r="AP86" s="136">
        <f t="shared" si="48"/>
        <v>0</v>
      </c>
      <c r="AQ86" s="355"/>
      <c r="AR86" s="77"/>
      <c r="AS86" s="77"/>
      <c r="AT86" s="77"/>
      <c r="AU86" s="77"/>
      <c r="AV86" s="77"/>
      <c r="AW86" s="77"/>
      <c r="AX86" s="77"/>
      <c r="AY86" s="77"/>
      <c r="AZ86" s="17"/>
      <c r="BA86" s="17"/>
      <c r="BB86" s="17"/>
    </row>
    <row r="87" spans="1:60" x14ac:dyDescent="0.3">
      <c r="A87" s="858"/>
      <c r="B87" s="855" t="s">
        <v>94</v>
      </c>
      <c r="C87" s="856"/>
      <c r="D87" s="856"/>
      <c r="E87" s="856"/>
      <c r="F87" s="132"/>
      <c r="G87" s="248"/>
      <c r="H87" s="248"/>
      <c r="I87" s="209">
        <f>SUM(G87:H87)</f>
        <v>0</v>
      </c>
      <c r="J87" s="662">
        <f>IF(I87&lt;=49999,I87,I87-(I87-50000))</f>
        <v>0</v>
      </c>
      <c r="K87" s="133"/>
      <c r="L87" s="663"/>
      <c r="M87" s="664"/>
      <c r="N87" s="664"/>
      <c r="O87" s="209">
        <f>SUM(M87:N87)</f>
        <v>0</v>
      </c>
      <c r="P87" s="256">
        <f t="shared" ref="P87" si="49">IF(J87+O87&lt;=49999,O87,(50000-J87))</f>
        <v>0</v>
      </c>
      <c r="Q87" s="133"/>
      <c r="R87" s="132"/>
      <c r="S87" s="248"/>
      <c r="T87" s="248"/>
      <c r="U87" s="209">
        <f>SUM(S87:T87)</f>
        <v>0</v>
      </c>
      <c r="V87" s="256">
        <f t="shared" si="44"/>
        <v>0</v>
      </c>
      <c r="W87" s="133"/>
      <c r="X87" s="134"/>
      <c r="Y87" s="248"/>
      <c r="Z87" s="248"/>
      <c r="AA87" s="209">
        <f>SUM(Y87:Z87)</f>
        <v>0</v>
      </c>
      <c r="AB87" s="256">
        <f>IF(J87+P87+V87+AA87&lt;=49999,AA87,(50000-V87-P87-J87))</f>
        <v>0</v>
      </c>
      <c r="AC87" s="133"/>
      <c r="AD87" s="132"/>
      <c r="AE87" s="248"/>
      <c r="AF87" s="248"/>
      <c r="AG87" s="209">
        <f>SUM(AE87:AF87)</f>
        <v>0</v>
      </c>
      <c r="AH87" s="257">
        <f t="shared" si="46"/>
        <v>0</v>
      </c>
      <c r="AI87" s="135"/>
      <c r="AJ87" s="134"/>
      <c r="AK87" s="248"/>
      <c r="AL87" s="248"/>
      <c r="AM87" s="209">
        <f>SUM(AK87:AL87)</f>
        <v>0</v>
      </c>
      <c r="AN87" s="257">
        <f t="shared" si="47"/>
        <v>0</v>
      </c>
      <c r="AO87" s="133"/>
      <c r="AP87" s="136">
        <f t="shared" si="48"/>
        <v>0</v>
      </c>
      <c r="AQ87" s="355"/>
      <c r="AR87" s="77"/>
      <c r="AS87" s="77"/>
      <c r="AT87" s="77"/>
      <c r="AU87" s="77"/>
      <c r="AV87" s="77"/>
      <c r="AW87" s="77"/>
      <c r="AX87" s="77"/>
      <c r="AY87" s="77"/>
      <c r="AZ87" s="17"/>
      <c r="BA87" s="17"/>
      <c r="BB87" s="17"/>
    </row>
    <row r="88" spans="1:60" ht="13.5" thickBot="1" x14ac:dyDescent="0.35">
      <c r="A88" s="858"/>
      <c r="B88" s="138"/>
      <c r="C88" s="139"/>
      <c r="D88" s="139"/>
      <c r="E88" s="140" t="s">
        <v>32</v>
      </c>
      <c r="F88" s="141"/>
      <c r="G88" s="142">
        <f>SUM(G83:G87)</f>
        <v>0</v>
      </c>
      <c r="H88" s="142">
        <f>SUM(H83:H87)</f>
        <v>0</v>
      </c>
      <c r="I88" s="10">
        <f>SUM(I83:I87)</f>
        <v>0</v>
      </c>
      <c r="J88" s="665">
        <f>SUM(J83:J87)</f>
        <v>0</v>
      </c>
      <c r="K88" s="144"/>
      <c r="L88" s="666"/>
      <c r="M88" s="667">
        <f>SUM(M83:M87)</f>
        <v>0</v>
      </c>
      <c r="N88" s="667">
        <f>SUM(N83:N87)</f>
        <v>0</v>
      </c>
      <c r="O88" s="10">
        <f>SUM(O83:O87)</f>
        <v>0</v>
      </c>
      <c r="P88" s="256">
        <f>SUM(P83:P87)</f>
        <v>0</v>
      </c>
      <c r="Q88" s="144"/>
      <c r="R88" s="141"/>
      <c r="S88" s="142">
        <f>SUM(S83:S87)</f>
        <v>0</v>
      </c>
      <c r="T88" s="142">
        <f>SUM(T83:T87)</f>
        <v>0</v>
      </c>
      <c r="U88" s="10">
        <f>SUM(U83:U87)</f>
        <v>0</v>
      </c>
      <c r="V88" s="256">
        <f>SUM(V83:V87)</f>
        <v>0</v>
      </c>
      <c r="W88" s="144"/>
      <c r="X88" s="145"/>
      <c r="Y88" s="142">
        <f>SUM(Y83:Y87)</f>
        <v>0</v>
      </c>
      <c r="Z88" s="142">
        <f>SUM(Z83:Z87)</f>
        <v>0</v>
      </c>
      <c r="AA88" s="10">
        <f>SUM(AA83:AA87)</f>
        <v>0</v>
      </c>
      <c r="AB88" s="256">
        <f>SUM(AB83:AB87)</f>
        <v>0</v>
      </c>
      <c r="AC88" s="144"/>
      <c r="AD88" s="141"/>
      <c r="AE88" s="142">
        <f>SUM(AE83:AE87)</f>
        <v>0</v>
      </c>
      <c r="AF88" s="142">
        <f>SUM(AF83:AF87)</f>
        <v>0</v>
      </c>
      <c r="AG88" s="10">
        <f>SUM(AG83:AG87)</f>
        <v>0</v>
      </c>
      <c r="AH88" s="146">
        <f>SUM(AH83:AH87)</f>
        <v>0</v>
      </c>
      <c r="AI88" s="135"/>
      <c r="AJ88" s="145"/>
      <c r="AK88" s="142">
        <f>SUM(AK83:AK87)</f>
        <v>0</v>
      </c>
      <c r="AL88" s="142">
        <f>SUM(AL83:AL87)</f>
        <v>0</v>
      </c>
      <c r="AM88" s="10">
        <f>SUM(AM83:AM87)</f>
        <v>0</v>
      </c>
      <c r="AN88" s="143">
        <f>SUM(AN83:AN87)</f>
        <v>0</v>
      </c>
      <c r="AO88" s="144"/>
      <c r="AP88" s="136">
        <f>I88+O88+U88+AA88+AG88+AM88</f>
        <v>0</v>
      </c>
      <c r="AQ88" s="361"/>
      <c r="AR88" s="77"/>
      <c r="AS88" s="77"/>
      <c r="AT88" s="77"/>
      <c r="AU88" s="77"/>
      <c r="AV88" s="77"/>
      <c r="AW88" s="77"/>
      <c r="AX88" s="77"/>
      <c r="AY88" s="77"/>
      <c r="AZ88" s="17"/>
      <c r="BA88" s="17"/>
      <c r="BB88" s="17"/>
    </row>
    <row r="89" spans="1:60" ht="17.25" customHeight="1" thickBot="1" x14ac:dyDescent="0.35">
      <c r="A89" s="859"/>
      <c r="B89" s="768" t="s">
        <v>95</v>
      </c>
      <c r="C89" s="769"/>
      <c r="D89" s="769"/>
      <c r="E89" s="769"/>
      <c r="F89" s="802"/>
      <c r="G89" s="802"/>
      <c r="H89" s="802"/>
      <c r="I89" s="802"/>
      <c r="J89" s="862"/>
      <c r="K89" s="148">
        <f>I88</f>
        <v>0</v>
      </c>
      <c r="L89" s="801" t="s">
        <v>96</v>
      </c>
      <c r="M89" s="802"/>
      <c r="N89" s="802"/>
      <c r="O89" s="802"/>
      <c r="P89" s="862"/>
      <c r="Q89" s="149">
        <f>O88</f>
        <v>0</v>
      </c>
      <c r="R89" s="768" t="s">
        <v>97</v>
      </c>
      <c r="S89" s="769"/>
      <c r="T89" s="769"/>
      <c r="U89" s="769"/>
      <c r="V89" s="770"/>
      <c r="W89" s="150">
        <f>U88</f>
        <v>0</v>
      </c>
      <c r="X89" s="769" t="s">
        <v>98</v>
      </c>
      <c r="Y89" s="769"/>
      <c r="Z89" s="769"/>
      <c r="AA89" s="769"/>
      <c r="AB89" s="770"/>
      <c r="AC89" s="149">
        <f>AA88</f>
        <v>0</v>
      </c>
      <c r="AD89" s="768" t="s">
        <v>99</v>
      </c>
      <c r="AE89" s="769"/>
      <c r="AF89" s="769"/>
      <c r="AG89" s="769"/>
      <c r="AH89" s="770"/>
      <c r="AI89" s="150">
        <f>AG88</f>
        <v>0</v>
      </c>
      <c r="AJ89" s="769" t="s">
        <v>178</v>
      </c>
      <c r="AK89" s="769"/>
      <c r="AL89" s="769"/>
      <c r="AM89" s="769"/>
      <c r="AN89" s="770"/>
      <c r="AO89" s="150">
        <f>AM88</f>
        <v>0</v>
      </c>
      <c r="AP89" s="299">
        <f>AI89+AC89+W89+Q89+K89+AO89</f>
        <v>0</v>
      </c>
      <c r="AQ89" s="357" t="b">
        <f>IF(AP89=SUM(AP83:AP87),TRUE)</f>
        <v>1</v>
      </c>
      <c r="AR89" s="77"/>
      <c r="AS89" s="77"/>
      <c r="AT89" s="77"/>
      <c r="AU89" s="77"/>
      <c r="AV89" s="77"/>
      <c r="AW89" s="77"/>
      <c r="AX89" s="77"/>
      <c r="AY89" s="77"/>
      <c r="AZ89" s="17"/>
      <c r="BA89" s="17"/>
      <c r="BB89" s="17"/>
      <c r="BC89" s="17"/>
      <c r="BD89" s="17"/>
      <c r="BE89" s="17"/>
      <c r="BF89" s="17"/>
      <c r="BG89" s="17"/>
      <c r="BH89" s="17"/>
    </row>
    <row r="90" spans="1:60" s="17" customFormat="1" ht="7.5" customHeight="1" x14ac:dyDescent="0.3">
      <c r="A90" s="151"/>
      <c r="E90" s="68"/>
      <c r="F90" s="24"/>
      <c r="G90" s="24"/>
      <c r="H90" s="24"/>
      <c r="I90" s="24"/>
      <c r="J90" s="33"/>
      <c r="K90" s="70"/>
      <c r="L90" s="33"/>
      <c r="M90" s="33"/>
      <c r="N90" s="33"/>
      <c r="O90" s="24"/>
      <c r="P90" s="24"/>
      <c r="Q90" s="70"/>
      <c r="R90" s="24"/>
      <c r="S90" s="24"/>
      <c r="T90" s="24"/>
      <c r="U90" s="24"/>
      <c r="V90" s="24"/>
      <c r="W90" s="70"/>
      <c r="X90" s="24"/>
      <c r="Y90" s="24"/>
      <c r="Z90" s="24"/>
      <c r="AA90" s="24"/>
      <c r="AB90" s="24"/>
      <c r="AC90" s="70"/>
      <c r="AD90" s="24"/>
      <c r="AE90" s="24"/>
      <c r="AF90" s="24"/>
      <c r="AG90" s="24"/>
      <c r="AH90" s="24"/>
      <c r="AI90" s="70"/>
      <c r="AJ90" s="24"/>
      <c r="AK90" s="24"/>
      <c r="AL90" s="24"/>
      <c r="AM90" s="24"/>
      <c r="AN90" s="24"/>
      <c r="AO90" s="70"/>
      <c r="AP90" s="72"/>
      <c r="AQ90" s="358"/>
      <c r="AR90" s="77"/>
      <c r="AS90" s="77"/>
      <c r="AT90" s="77"/>
      <c r="AU90" s="77"/>
      <c r="AV90" s="77"/>
      <c r="AW90" s="77"/>
      <c r="AX90" s="77"/>
      <c r="AY90" s="77"/>
    </row>
    <row r="91" spans="1:60" s="17" customFormat="1" x14ac:dyDescent="0.3">
      <c r="A91" s="151"/>
      <c r="E91" s="68"/>
      <c r="F91" s="786" t="s">
        <v>100</v>
      </c>
      <c r="G91" s="786"/>
      <c r="H91" s="786"/>
      <c r="I91" s="786"/>
      <c r="J91" s="786"/>
      <c r="K91" s="152">
        <f>K52+K65+K71+K79+K89+K47</f>
        <v>0</v>
      </c>
      <c r="L91" s="786" t="s">
        <v>100</v>
      </c>
      <c r="M91" s="786"/>
      <c r="N91" s="786"/>
      <c r="O91" s="786"/>
      <c r="P91" s="786"/>
      <c r="Q91" s="152">
        <f>Q52+Q65+Q71+Q79+Q89+Q47</f>
        <v>0</v>
      </c>
      <c r="R91" s="786" t="s">
        <v>100</v>
      </c>
      <c r="S91" s="786"/>
      <c r="T91" s="786"/>
      <c r="U91" s="786"/>
      <c r="V91" s="786"/>
      <c r="W91" s="152">
        <f>W52+W65+W71+W79+W89+W47</f>
        <v>0</v>
      </c>
      <c r="X91" s="786" t="s">
        <v>100</v>
      </c>
      <c r="Y91" s="786"/>
      <c r="Z91" s="786"/>
      <c r="AA91" s="786"/>
      <c r="AB91" s="786"/>
      <c r="AC91" s="152">
        <f>AC52+AC65+AC71+AC79+AC89+AC47</f>
        <v>0</v>
      </c>
      <c r="AD91" s="786" t="s">
        <v>100</v>
      </c>
      <c r="AE91" s="786"/>
      <c r="AF91" s="786"/>
      <c r="AG91" s="786"/>
      <c r="AH91" s="786"/>
      <c r="AI91" s="152">
        <f>AI52+AI65+AI71+AI79+AI89+AI47</f>
        <v>0</v>
      </c>
      <c r="AJ91" s="786" t="s">
        <v>100</v>
      </c>
      <c r="AK91" s="786"/>
      <c r="AL91" s="786"/>
      <c r="AM91" s="786"/>
      <c r="AN91" s="786"/>
      <c r="AO91" s="152">
        <f>AO52+AO65+AO71+AO79+AO89+AO47</f>
        <v>0</v>
      </c>
      <c r="AP91" s="72"/>
      <c r="AQ91" s="358"/>
      <c r="AR91" s="77"/>
      <c r="AS91" s="77"/>
      <c r="AT91" s="77"/>
      <c r="AU91" s="77"/>
      <c r="AV91" s="77"/>
      <c r="AW91" s="77"/>
      <c r="AX91" s="77"/>
      <c r="AY91" s="77"/>
    </row>
    <row r="92" spans="1:60" s="17" customFormat="1" ht="13.5" thickBot="1" x14ac:dyDescent="0.35">
      <c r="A92" s="151"/>
      <c r="E92" s="68"/>
      <c r="F92" s="24"/>
      <c r="G92" s="24"/>
      <c r="H92" s="24"/>
      <c r="I92" s="24"/>
      <c r="J92" s="33"/>
      <c r="K92" s="70"/>
      <c r="L92" s="33"/>
      <c r="M92" s="33"/>
      <c r="N92" s="33"/>
      <c r="O92" s="24"/>
      <c r="P92" s="24"/>
      <c r="Q92" s="70"/>
      <c r="R92" s="24"/>
      <c r="S92" s="24"/>
      <c r="T92" s="24"/>
      <c r="U92" s="24"/>
      <c r="V92" s="24"/>
      <c r="W92" s="70"/>
      <c r="X92" s="24"/>
      <c r="Y92" s="24"/>
      <c r="Z92" s="24"/>
      <c r="AA92" s="24"/>
      <c r="AB92" s="24"/>
      <c r="AC92" s="70"/>
      <c r="AD92" s="24"/>
      <c r="AE92" s="24"/>
      <c r="AF92" s="24"/>
      <c r="AG92" s="24"/>
      <c r="AH92" s="24"/>
      <c r="AI92" s="70"/>
      <c r="AJ92" s="24"/>
      <c r="AK92" s="24"/>
      <c r="AL92" s="24"/>
      <c r="AM92" s="24"/>
      <c r="AN92" s="24"/>
      <c r="AO92" s="70"/>
      <c r="AP92" s="72"/>
      <c r="AQ92" s="358"/>
      <c r="AR92" s="77"/>
      <c r="AS92" s="77"/>
      <c r="AT92" s="77"/>
      <c r="AU92" s="77"/>
      <c r="AV92" s="77"/>
      <c r="AW92" s="77"/>
      <c r="AX92" s="77"/>
      <c r="AY92" s="77"/>
    </row>
    <row r="93" spans="1:60" s="17" customFormat="1" ht="27" customHeight="1" x14ac:dyDescent="0.45">
      <c r="A93" s="218"/>
      <c r="B93" s="218"/>
      <c r="C93" s="218"/>
      <c r="D93" s="218"/>
      <c r="E93" s="218"/>
      <c r="F93" s="792" t="s">
        <v>20</v>
      </c>
      <c r="G93" s="771"/>
      <c r="H93" s="771"/>
      <c r="I93" s="771"/>
      <c r="J93" s="771"/>
      <c r="K93" s="659"/>
      <c r="L93" s="771" t="s">
        <v>101</v>
      </c>
      <c r="M93" s="771"/>
      <c r="N93" s="771"/>
      <c r="O93" s="771"/>
      <c r="P93" s="771"/>
      <c r="Q93" s="120"/>
      <c r="R93" s="771" t="s">
        <v>102</v>
      </c>
      <c r="S93" s="771"/>
      <c r="T93" s="771"/>
      <c r="U93" s="771"/>
      <c r="V93" s="771"/>
      <c r="W93" s="120"/>
      <c r="X93" s="771" t="s">
        <v>103</v>
      </c>
      <c r="Y93" s="771"/>
      <c r="Z93" s="771"/>
      <c r="AA93" s="771"/>
      <c r="AB93" s="771"/>
      <c r="AC93" s="120"/>
      <c r="AD93" s="771" t="s">
        <v>104</v>
      </c>
      <c r="AE93" s="771"/>
      <c r="AF93" s="771"/>
      <c r="AG93" s="771"/>
      <c r="AH93" s="771"/>
      <c r="AI93" s="120"/>
      <c r="AJ93" s="771" t="s">
        <v>103</v>
      </c>
      <c r="AK93" s="771"/>
      <c r="AL93" s="771"/>
      <c r="AM93" s="771"/>
      <c r="AN93" s="771"/>
      <c r="AO93" s="120"/>
      <c r="AP93" s="121" t="s">
        <v>32</v>
      </c>
      <c r="AQ93" s="363"/>
      <c r="AR93" s="77"/>
      <c r="AS93" s="77"/>
      <c r="AT93" s="77"/>
      <c r="AU93" s="77"/>
      <c r="AV93" s="77"/>
      <c r="AW93" s="77"/>
      <c r="AX93" s="77"/>
      <c r="AY93" s="77"/>
    </row>
    <row r="94" spans="1:60" s="17" customFormat="1" ht="15.5" x14ac:dyDescent="0.45">
      <c r="A94" s="218"/>
      <c r="B94" s="218"/>
      <c r="C94" s="218"/>
      <c r="D94" s="218"/>
      <c r="E94" s="218"/>
      <c r="F94" s="778" t="s">
        <v>105</v>
      </c>
      <c r="G94" s="779"/>
      <c r="H94" s="779"/>
      <c r="I94" s="779"/>
      <c r="J94" s="780"/>
      <c r="K94" s="668">
        <f>K43+K91</f>
        <v>0</v>
      </c>
      <c r="L94" s="778" t="s">
        <v>105</v>
      </c>
      <c r="M94" s="779"/>
      <c r="N94" s="779"/>
      <c r="O94" s="779"/>
      <c r="P94" s="780"/>
      <c r="Q94" s="153">
        <f>Q43+Q91</f>
        <v>0</v>
      </c>
      <c r="R94" s="778" t="s">
        <v>105</v>
      </c>
      <c r="S94" s="779"/>
      <c r="T94" s="779"/>
      <c r="U94" s="779"/>
      <c r="V94" s="780"/>
      <c r="W94" s="153">
        <f>W43+W91</f>
        <v>0</v>
      </c>
      <c r="X94" s="778" t="s">
        <v>105</v>
      </c>
      <c r="Y94" s="779"/>
      <c r="Z94" s="779"/>
      <c r="AA94" s="779"/>
      <c r="AB94" s="780"/>
      <c r="AC94" s="153">
        <f>AC43+AC91</f>
        <v>0</v>
      </c>
      <c r="AD94" s="778" t="s">
        <v>105</v>
      </c>
      <c r="AE94" s="779"/>
      <c r="AF94" s="779"/>
      <c r="AG94" s="779"/>
      <c r="AH94" s="780"/>
      <c r="AI94" s="153">
        <f>AI43+AI91</f>
        <v>0</v>
      </c>
      <c r="AJ94" s="778" t="s">
        <v>105</v>
      </c>
      <c r="AK94" s="779"/>
      <c r="AL94" s="779"/>
      <c r="AM94" s="779"/>
      <c r="AN94" s="780"/>
      <c r="AO94" s="153">
        <f>AO43+AO91</f>
        <v>0</v>
      </c>
      <c r="AP94" s="154">
        <f>K94+Q94+W94+AC94+AI94+AO94</f>
        <v>0</v>
      </c>
      <c r="AQ94" s="367"/>
      <c r="AR94" s="77"/>
      <c r="AS94" s="77"/>
      <c r="AT94" s="77"/>
      <c r="AU94" s="77"/>
      <c r="AV94" s="77"/>
      <c r="AW94" s="77"/>
      <c r="AX94" s="77"/>
      <c r="AY94" s="77"/>
    </row>
    <row r="95" spans="1:60" s="17" customFormat="1" ht="15" thickBot="1" x14ac:dyDescent="0.4">
      <c r="B95" s="155"/>
      <c r="C95" s="155"/>
      <c r="D95" s="155"/>
      <c r="E95" s="218"/>
      <c r="F95" s="791" t="s">
        <v>106</v>
      </c>
      <c r="G95" s="781"/>
      <c r="H95" s="781"/>
      <c r="I95" s="781"/>
      <c r="J95" s="781"/>
      <c r="K95" s="156">
        <f>K94-H88</f>
        <v>0</v>
      </c>
      <c r="L95" s="791" t="s">
        <v>106</v>
      </c>
      <c r="M95" s="781"/>
      <c r="N95" s="781"/>
      <c r="O95" s="781"/>
      <c r="P95" s="863"/>
      <c r="Q95" s="156">
        <f>Q94-N88</f>
        <v>0</v>
      </c>
      <c r="R95" s="791" t="s">
        <v>106</v>
      </c>
      <c r="S95" s="781"/>
      <c r="T95" s="781"/>
      <c r="U95" s="781"/>
      <c r="V95" s="781"/>
      <c r="W95" s="157">
        <f>W94-T88</f>
        <v>0</v>
      </c>
      <c r="X95" s="781" t="s">
        <v>106</v>
      </c>
      <c r="Y95" s="781"/>
      <c r="Z95" s="781"/>
      <c r="AA95" s="781"/>
      <c r="AB95" s="781"/>
      <c r="AC95" s="156">
        <f>AC94-Z88</f>
        <v>0</v>
      </c>
      <c r="AD95" s="791" t="s">
        <v>106</v>
      </c>
      <c r="AE95" s="781"/>
      <c r="AF95" s="781"/>
      <c r="AG95" s="781"/>
      <c r="AH95" s="781"/>
      <c r="AI95" s="157">
        <f>AI94-AF88</f>
        <v>0</v>
      </c>
      <c r="AJ95" s="781" t="s">
        <v>106</v>
      </c>
      <c r="AK95" s="781"/>
      <c r="AL95" s="781"/>
      <c r="AM95" s="781"/>
      <c r="AN95" s="781"/>
      <c r="AO95" s="156">
        <f>AO94-AL88</f>
        <v>0</v>
      </c>
      <c r="AP95" s="254">
        <f>K95+Q95+W95+AC95+AI95+AO95</f>
        <v>0</v>
      </c>
      <c r="AQ95" s="368" t="b">
        <f>IF(AP95=(AP94-(H88+N88+T88+Z88+AF88+AL88)),TRUE)</f>
        <v>1</v>
      </c>
      <c r="AR95" s="77"/>
      <c r="AS95" s="77"/>
      <c r="AT95" s="77"/>
      <c r="AU95" s="77"/>
      <c r="AV95" s="77"/>
      <c r="AW95" s="77"/>
      <c r="AX95" s="77"/>
      <c r="AY95" s="77"/>
    </row>
    <row r="96" spans="1:60" s="17" customFormat="1" ht="15.5" x14ac:dyDescent="0.45">
      <c r="A96" s="155"/>
      <c r="B96" s="155"/>
      <c r="C96" s="155"/>
      <c r="D96" s="155"/>
      <c r="E96" s="218"/>
      <c r="F96" s="754" t="s">
        <v>107</v>
      </c>
      <c r="G96" s="755"/>
      <c r="H96" s="755"/>
      <c r="I96" s="755"/>
      <c r="J96" s="756"/>
      <c r="K96" s="226">
        <f>K94-(K71+K79+K89)+J88</f>
        <v>0</v>
      </c>
      <c r="L96" s="754" t="s">
        <v>107</v>
      </c>
      <c r="M96" s="755"/>
      <c r="N96" s="755"/>
      <c r="O96" s="755"/>
      <c r="P96" s="756"/>
      <c r="Q96" s="226">
        <f>Q94-(Q71+Q79+Q89)+P88</f>
        <v>0</v>
      </c>
      <c r="R96" s="754" t="s">
        <v>107</v>
      </c>
      <c r="S96" s="755"/>
      <c r="T96" s="755"/>
      <c r="U96" s="755"/>
      <c r="V96" s="756"/>
      <c r="W96" s="158">
        <f>W94-(W71+W79+W89)+V88</f>
        <v>0</v>
      </c>
      <c r="X96" s="755" t="s">
        <v>107</v>
      </c>
      <c r="Y96" s="755"/>
      <c r="Z96" s="755"/>
      <c r="AA96" s="755"/>
      <c r="AB96" s="755"/>
      <c r="AC96" s="226">
        <f>AC94-(AC71+AC79+AC89)+AB88</f>
        <v>0</v>
      </c>
      <c r="AD96" s="754" t="s">
        <v>107</v>
      </c>
      <c r="AE96" s="755"/>
      <c r="AF96" s="755"/>
      <c r="AG96" s="755"/>
      <c r="AH96" s="756"/>
      <c r="AI96" s="158">
        <f>AI94-(AI71+AI79+AI89)+AH88</f>
        <v>0</v>
      </c>
      <c r="AJ96" s="755" t="s">
        <v>107</v>
      </c>
      <c r="AK96" s="755"/>
      <c r="AL96" s="755"/>
      <c r="AM96" s="755"/>
      <c r="AN96" s="755"/>
      <c r="AO96" s="294">
        <f>AO94-(AO71+AO79+AO89)+AN88</f>
        <v>0</v>
      </c>
      <c r="AP96" s="295">
        <f>K96+Q96+W96+AC96+AI96+AO96</f>
        <v>0</v>
      </c>
      <c r="AQ96" s="369"/>
      <c r="AR96" s="77"/>
      <c r="AS96" s="77"/>
      <c r="AT96" s="77"/>
      <c r="AU96" s="77"/>
      <c r="AV96" s="77"/>
      <c r="AW96" s="77"/>
      <c r="AX96" s="77"/>
      <c r="AY96" s="77"/>
    </row>
    <row r="97" spans="1:60" s="17" customFormat="1" ht="15.5" x14ac:dyDescent="0.45">
      <c r="A97" s="218"/>
      <c r="B97" s="218"/>
      <c r="C97" s="218"/>
      <c r="D97" s="159"/>
      <c r="E97" s="218"/>
      <c r="F97" s="757" t="s">
        <v>108</v>
      </c>
      <c r="G97" s="758"/>
      <c r="H97" s="758"/>
      <c r="I97" s="758"/>
      <c r="J97" s="759"/>
      <c r="K97" s="228">
        <f>$I$9*K96</f>
        <v>0</v>
      </c>
      <c r="L97" s="757" t="s">
        <v>108</v>
      </c>
      <c r="M97" s="758"/>
      <c r="N97" s="758"/>
      <c r="O97" s="758"/>
      <c r="P97" s="759"/>
      <c r="Q97" s="228">
        <f>$I$9*Q96</f>
        <v>0</v>
      </c>
      <c r="R97" s="757" t="s">
        <v>108</v>
      </c>
      <c r="S97" s="758"/>
      <c r="T97" s="758"/>
      <c r="U97" s="758"/>
      <c r="V97" s="758"/>
      <c r="W97" s="160">
        <f>$I$9*W96</f>
        <v>0</v>
      </c>
      <c r="X97" s="758" t="s">
        <v>108</v>
      </c>
      <c r="Y97" s="758"/>
      <c r="Z97" s="758"/>
      <c r="AA97" s="758"/>
      <c r="AB97" s="758"/>
      <c r="AC97" s="228">
        <f>$I$9*AC96</f>
        <v>0</v>
      </c>
      <c r="AD97" s="757" t="s">
        <v>108</v>
      </c>
      <c r="AE97" s="758"/>
      <c r="AF97" s="758"/>
      <c r="AG97" s="758"/>
      <c r="AH97" s="758"/>
      <c r="AI97" s="160">
        <f>$I$9*AI96</f>
        <v>0</v>
      </c>
      <c r="AJ97" s="758" t="s">
        <v>108</v>
      </c>
      <c r="AK97" s="758"/>
      <c r="AL97" s="758"/>
      <c r="AM97" s="758"/>
      <c r="AN97" s="758"/>
      <c r="AO97" s="296">
        <f>$I$9*AO96</f>
        <v>0</v>
      </c>
      <c r="AP97" s="297">
        <f>AI97+AC97+W97+Q97+K97+AO97</f>
        <v>0</v>
      </c>
      <c r="AQ97" s="368" t="b">
        <f>IF(AP97=AP96*I9,TRUE)</f>
        <v>1</v>
      </c>
      <c r="AR97" s="77"/>
      <c r="AS97" s="77"/>
      <c r="AT97" s="77"/>
      <c r="AU97" s="77"/>
      <c r="AV97" s="77"/>
      <c r="AW97" s="77"/>
      <c r="AX97" s="77"/>
      <c r="AY97" s="77"/>
    </row>
    <row r="98" spans="1:60" s="17" customFormat="1" ht="21.75" customHeight="1" thickBot="1" x14ac:dyDescent="0.5">
      <c r="A98" s="218"/>
      <c r="B98" s="218"/>
      <c r="C98" s="218"/>
      <c r="D98" s="159"/>
      <c r="E98" s="218"/>
      <c r="F98" s="760" t="s">
        <v>109</v>
      </c>
      <c r="G98" s="761"/>
      <c r="H98" s="761"/>
      <c r="I98" s="761"/>
      <c r="J98" s="761"/>
      <c r="K98" s="227">
        <f>K94+K97</f>
        <v>0</v>
      </c>
      <c r="L98" s="760" t="s">
        <v>110</v>
      </c>
      <c r="M98" s="761"/>
      <c r="N98" s="761"/>
      <c r="O98" s="761"/>
      <c r="P98" s="762"/>
      <c r="Q98" s="227">
        <f>Q94+Q97</f>
        <v>0</v>
      </c>
      <c r="R98" s="760" t="s">
        <v>111</v>
      </c>
      <c r="S98" s="761"/>
      <c r="T98" s="761"/>
      <c r="U98" s="761"/>
      <c r="V98" s="761"/>
      <c r="W98" s="161">
        <f>W94+W97</f>
        <v>0</v>
      </c>
      <c r="X98" s="761" t="s">
        <v>112</v>
      </c>
      <c r="Y98" s="761"/>
      <c r="Z98" s="761"/>
      <c r="AA98" s="761"/>
      <c r="AB98" s="761"/>
      <c r="AC98" s="227">
        <f>AC94+AC97</f>
        <v>0</v>
      </c>
      <c r="AD98" s="760" t="s">
        <v>113</v>
      </c>
      <c r="AE98" s="761"/>
      <c r="AF98" s="761"/>
      <c r="AG98" s="761"/>
      <c r="AH98" s="761"/>
      <c r="AI98" s="161">
        <f>AI94+AI97</f>
        <v>0</v>
      </c>
      <c r="AJ98" s="761" t="s">
        <v>213</v>
      </c>
      <c r="AK98" s="761"/>
      <c r="AL98" s="761"/>
      <c r="AM98" s="761"/>
      <c r="AN98" s="761"/>
      <c r="AO98" s="298">
        <f>AO94+AO97</f>
        <v>0</v>
      </c>
      <c r="AP98" s="161">
        <f>AI98+AC98+W98+Q98+K98+AO98</f>
        <v>0</v>
      </c>
      <c r="AQ98" s="357" t="b">
        <f>IF(AP98=AP94+AP97,TRUE)</f>
        <v>1</v>
      </c>
      <c r="AR98" s="77"/>
      <c r="AS98" s="77"/>
      <c r="AT98" s="77"/>
      <c r="AU98" s="77"/>
      <c r="AV98" s="77"/>
      <c r="AW98" s="77"/>
      <c r="AX98" s="77"/>
      <c r="AY98" s="77"/>
    </row>
    <row r="99" spans="1:60" s="17" customFormat="1" ht="21.75" hidden="1" customHeight="1" x14ac:dyDescent="0.35">
      <c r="A99" s="218"/>
      <c r="B99" s="218"/>
      <c r="C99" s="218"/>
      <c r="D99" s="183"/>
      <c r="E99" s="68"/>
      <c r="F99" s="24"/>
      <c r="G99" s="24"/>
      <c r="H99" s="24"/>
      <c r="I99" s="24"/>
      <c r="J99" s="33"/>
      <c r="K99" s="70"/>
      <c r="L99" s="33"/>
      <c r="M99" s="33"/>
      <c r="N99" s="33"/>
      <c r="O99" s="24"/>
      <c r="P99" s="24"/>
      <c r="Q99" s="70"/>
      <c r="R99" s="24"/>
      <c r="S99" s="24"/>
      <c r="T99" s="24"/>
      <c r="U99" s="24"/>
      <c r="V99" s="24"/>
      <c r="W99" s="70"/>
      <c r="X99" s="24"/>
      <c r="Y99" s="24"/>
      <c r="Z99" s="24"/>
      <c r="AA99" s="24"/>
      <c r="AB99" s="24"/>
      <c r="AC99" s="70"/>
      <c r="AD99" s="24"/>
      <c r="AE99" s="24"/>
      <c r="AF99" s="24"/>
      <c r="AG99" s="24"/>
      <c r="AH99" s="24"/>
      <c r="AI99" s="70"/>
      <c r="AJ99" s="24"/>
      <c r="AK99" s="24"/>
      <c r="AL99" s="24"/>
      <c r="AM99" s="24"/>
      <c r="AN99" s="24"/>
      <c r="AO99" s="70"/>
      <c r="AP99" s="72"/>
      <c r="AQ99" s="358"/>
      <c r="AR99" s="77"/>
      <c r="AS99" s="77"/>
      <c r="AT99" s="77"/>
      <c r="AU99" s="77"/>
      <c r="AV99" s="77"/>
      <c r="AW99" s="77"/>
      <c r="AX99" s="77"/>
      <c r="AY99" s="77"/>
    </row>
    <row r="100" spans="1:60" ht="26.25" hidden="1" customHeight="1" x14ac:dyDescent="0.45">
      <c r="A100" s="218"/>
      <c r="B100" s="218"/>
      <c r="C100" s="218"/>
      <c r="D100" s="183"/>
      <c r="E100" s="218"/>
      <c r="F100" s="792" t="s">
        <v>20</v>
      </c>
      <c r="G100" s="771"/>
      <c r="H100" s="771"/>
      <c r="I100" s="771"/>
      <c r="J100" s="771"/>
      <c r="K100" s="659"/>
      <c r="L100" s="771" t="s">
        <v>101</v>
      </c>
      <c r="M100" s="771"/>
      <c r="N100" s="771"/>
      <c r="O100" s="771"/>
      <c r="P100" s="771"/>
      <c r="Q100" s="120"/>
      <c r="R100" s="771" t="s">
        <v>102</v>
      </c>
      <c r="S100" s="771"/>
      <c r="T100" s="771"/>
      <c r="U100" s="771"/>
      <c r="V100" s="771"/>
      <c r="W100" s="120"/>
      <c r="X100" s="771" t="s">
        <v>103</v>
      </c>
      <c r="Y100" s="771"/>
      <c r="Z100" s="771"/>
      <c r="AA100" s="771"/>
      <c r="AB100" s="771"/>
      <c r="AC100" s="120"/>
      <c r="AD100" s="771" t="s">
        <v>104</v>
      </c>
      <c r="AE100" s="771"/>
      <c r="AF100" s="771"/>
      <c r="AG100" s="771"/>
      <c r="AH100" s="771"/>
      <c r="AI100" s="120"/>
      <c r="AJ100" s="771" t="s">
        <v>103</v>
      </c>
      <c r="AK100" s="771"/>
      <c r="AL100" s="771"/>
      <c r="AM100" s="771"/>
      <c r="AN100" s="771"/>
      <c r="AO100" s="120"/>
      <c r="AP100" s="121" t="s">
        <v>32</v>
      </c>
      <c r="AQ100" s="363"/>
      <c r="AR100" s="77"/>
      <c r="AS100" s="77"/>
      <c r="AT100" s="77"/>
      <c r="AU100" s="77"/>
      <c r="AV100" s="77"/>
      <c r="AW100" s="77"/>
      <c r="AX100" s="77"/>
      <c r="AY100" s="77"/>
      <c r="AZ100" s="17"/>
      <c r="BA100" s="17"/>
      <c r="BB100" s="17"/>
      <c r="BC100" s="17"/>
      <c r="BD100" s="17"/>
      <c r="BE100" s="17"/>
      <c r="BF100" s="17"/>
      <c r="BG100" s="17"/>
      <c r="BH100" s="17"/>
    </row>
    <row r="101" spans="1:60" s="17" customFormat="1" ht="15.75" hidden="1" customHeight="1" x14ac:dyDescent="0.35">
      <c r="A101" s="218"/>
      <c r="B101" s="218"/>
      <c r="C101" s="218"/>
      <c r="D101" s="218"/>
      <c r="E101" s="218"/>
      <c r="F101" s="772" t="s">
        <v>152</v>
      </c>
      <c r="G101" s="773"/>
      <c r="H101" s="773"/>
      <c r="I101" s="773"/>
      <c r="J101" s="774"/>
      <c r="K101" s="669">
        <f>K43+K52+K65+K71+K79+I88</f>
        <v>0</v>
      </c>
      <c r="L101" s="772" t="s">
        <v>152</v>
      </c>
      <c r="M101" s="773"/>
      <c r="N101" s="773"/>
      <c r="O101" s="773"/>
      <c r="P101" s="774"/>
      <c r="Q101" s="184">
        <f>Q43+Q52+Q65+Q71+Q79+O88</f>
        <v>0</v>
      </c>
      <c r="R101" s="772" t="s">
        <v>152</v>
      </c>
      <c r="S101" s="773"/>
      <c r="T101" s="773"/>
      <c r="U101" s="773"/>
      <c r="V101" s="774"/>
      <c r="W101" s="184">
        <f>W43+W52+W65+W71+W79+U88</f>
        <v>0</v>
      </c>
      <c r="X101" s="772" t="s">
        <v>152</v>
      </c>
      <c r="Y101" s="773"/>
      <c r="Z101" s="773"/>
      <c r="AA101" s="773"/>
      <c r="AB101" s="774"/>
      <c r="AC101" s="184">
        <f>AC43+AC52+AC65+AC71+AC79+AA88</f>
        <v>0</v>
      </c>
      <c r="AD101" s="772" t="s">
        <v>152</v>
      </c>
      <c r="AE101" s="773"/>
      <c r="AF101" s="773"/>
      <c r="AG101" s="773"/>
      <c r="AH101" s="774"/>
      <c r="AI101" s="184">
        <f>AI43+AI52+AI65+AI71+AI79+AG88</f>
        <v>0</v>
      </c>
      <c r="AJ101" s="772" t="s">
        <v>152</v>
      </c>
      <c r="AK101" s="773"/>
      <c r="AL101" s="773"/>
      <c r="AM101" s="773"/>
      <c r="AN101" s="774"/>
      <c r="AO101" s="184">
        <f>AO43+AO52+AO65+AO71+AO79+AM88</f>
        <v>0</v>
      </c>
      <c r="AP101" s="185">
        <f>K101+Q101+W101+AC101+AI101</f>
        <v>0</v>
      </c>
      <c r="AQ101" s="367"/>
      <c r="AR101" s="77"/>
      <c r="AS101" s="186"/>
      <c r="AT101" s="77"/>
      <c r="AU101" s="77"/>
      <c r="AV101" s="77"/>
      <c r="AW101" s="77"/>
      <c r="AX101" s="77"/>
      <c r="AY101" s="77"/>
    </row>
    <row r="102" spans="1:60" ht="16.5" hidden="1" customHeight="1" thickBot="1" x14ac:dyDescent="0.4">
      <c r="A102" s="218"/>
      <c r="B102" s="218"/>
      <c r="C102" s="218"/>
      <c r="D102" s="218"/>
      <c r="E102" s="218"/>
      <c r="F102" s="793" t="s">
        <v>106</v>
      </c>
      <c r="G102" s="794"/>
      <c r="H102" s="794"/>
      <c r="I102" s="794"/>
      <c r="J102" s="794"/>
      <c r="K102" s="187">
        <f>K101-H88</f>
        <v>0</v>
      </c>
      <c r="L102" s="775" t="s">
        <v>106</v>
      </c>
      <c r="M102" s="776"/>
      <c r="N102" s="776"/>
      <c r="O102" s="776"/>
      <c r="P102" s="777"/>
      <c r="Q102" s="187">
        <f>Q101-N88</f>
        <v>0</v>
      </c>
      <c r="R102" s="775" t="s">
        <v>106</v>
      </c>
      <c r="S102" s="776"/>
      <c r="T102" s="776"/>
      <c r="U102" s="776"/>
      <c r="V102" s="776"/>
      <c r="W102" s="187">
        <f>W101-T88</f>
        <v>0</v>
      </c>
      <c r="X102" s="775" t="s">
        <v>106</v>
      </c>
      <c r="Y102" s="776"/>
      <c r="Z102" s="776"/>
      <c r="AA102" s="776"/>
      <c r="AB102" s="777"/>
      <c r="AC102" s="187">
        <f>AC101-Z88</f>
        <v>0</v>
      </c>
      <c r="AD102" s="775" t="s">
        <v>106</v>
      </c>
      <c r="AE102" s="776"/>
      <c r="AF102" s="776"/>
      <c r="AG102" s="776"/>
      <c r="AH102" s="776"/>
      <c r="AI102" s="187">
        <f>AI101-AF88</f>
        <v>0</v>
      </c>
      <c r="AJ102" s="775" t="s">
        <v>106</v>
      </c>
      <c r="AK102" s="776"/>
      <c r="AL102" s="776"/>
      <c r="AM102" s="776"/>
      <c r="AN102" s="777"/>
      <c r="AO102" s="187">
        <f>AO101-AL88</f>
        <v>0</v>
      </c>
      <c r="AP102" s="188">
        <f>K102+Q102+W102+AC102+AI102</f>
        <v>0</v>
      </c>
      <c r="AQ102" s="368" t="b">
        <f>IF(AP102=(AP101-(H88+N88+T88+Z88+AF88)),TRUE)</f>
        <v>1</v>
      </c>
      <c r="AR102" s="77"/>
      <c r="AS102" s="189"/>
      <c r="AT102" s="77"/>
      <c r="AU102" s="77"/>
      <c r="AV102" s="77"/>
      <c r="AW102" s="77"/>
      <c r="AX102" s="77"/>
      <c r="AY102" s="77"/>
      <c r="AZ102" s="17"/>
      <c r="BA102" s="17"/>
      <c r="BB102" s="17"/>
      <c r="BC102" s="17"/>
      <c r="BD102" s="17"/>
      <c r="BE102" s="17"/>
      <c r="BF102" s="17"/>
      <c r="BG102" s="17"/>
      <c r="BH102" s="17"/>
    </row>
    <row r="103" spans="1:60" ht="16.5" hidden="1" customHeight="1" x14ac:dyDescent="0.35">
      <c r="A103" s="218"/>
      <c r="B103" s="218"/>
      <c r="C103" s="218"/>
      <c r="D103" s="218"/>
      <c r="E103" s="218"/>
      <c r="F103" s="787" t="s">
        <v>153</v>
      </c>
      <c r="G103" s="788"/>
      <c r="H103" s="788"/>
      <c r="I103" s="788"/>
      <c r="J103" s="788"/>
      <c r="K103" s="190">
        <f>MROUND(K102,25000)</f>
        <v>0</v>
      </c>
      <c r="L103" s="787" t="s">
        <v>153</v>
      </c>
      <c r="M103" s="788"/>
      <c r="N103" s="788"/>
      <c r="O103" s="788"/>
      <c r="P103" s="789"/>
      <c r="Q103" s="190">
        <f>MROUND(Q102,25000)</f>
        <v>0</v>
      </c>
      <c r="R103" s="787" t="s">
        <v>153</v>
      </c>
      <c r="S103" s="788"/>
      <c r="T103" s="788"/>
      <c r="U103" s="788"/>
      <c r="V103" s="788"/>
      <c r="W103" s="190">
        <f>MROUND(W102,25000)</f>
        <v>0</v>
      </c>
      <c r="X103" s="787" t="s">
        <v>153</v>
      </c>
      <c r="Y103" s="788"/>
      <c r="Z103" s="788"/>
      <c r="AA103" s="788"/>
      <c r="AB103" s="789"/>
      <c r="AC103" s="190">
        <f>MROUND(AC102,25000)</f>
        <v>0</v>
      </c>
      <c r="AD103" s="787" t="s">
        <v>153</v>
      </c>
      <c r="AE103" s="788"/>
      <c r="AF103" s="788"/>
      <c r="AG103" s="788"/>
      <c r="AH103" s="788"/>
      <c r="AI103" s="190">
        <f>MROUND(AI102,25000)</f>
        <v>0</v>
      </c>
      <c r="AJ103" s="787" t="s">
        <v>153</v>
      </c>
      <c r="AK103" s="788"/>
      <c r="AL103" s="788"/>
      <c r="AM103" s="788"/>
      <c r="AN103" s="789"/>
      <c r="AO103" s="190">
        <f>MROUND(AO102,25000)</f>
        <v>0</v>
      </c>
      <c r="AP103" s="207">
        <f>ROUND(AI103+AC103+W103+Q103+K103,0)</f>
        <v>0</v>
      </c>
      <c r="AQ103" s="355"/>
      <c r="AR103" s="77"/>
      <c r="AS103" s="77"/>
      <c r="AT103" s="77"/>
      <c r="AU103" s="77"/>
      <c r="AV103" s="77"/>
      <c r="AW103" s="77"/>
      <c r="AX103" s="77"/>
      <c r="AY103" s="77"/>
      <c r="AZ103" s="17"/>
      <c r="BA103" s="17"/>
      <c r="BB103" s="17"/>
      <c r="BC103" s="17"/>
      <c r="BD103" s="17"/>
      <c r="BE103" s="17"/>
      <c r="BF103" s="17"/>
      <c r="BG103" s="17"/>
      <c r="BH103" s="17"/>
    </row>
    <row r="104" spans="1:60" ht="16.5" hidden="1" customHeight="1" x14ac:dyDescent="0.35">
      <c r="A104" s="218"/>
      <c r="B104" s="218"/>
      <c r="C104" s="218"/>
      <c r="D104" s="218"/>
      <c r="E104" s="218"/>
      <c r="F104" s="782" t="s">
        <v>154</v>
      </c>
      <c r="G104" s="783"/>
      <c r="H104" s="783"/>
      <c r="I104" s="783"/>
      <c r="J104" s="783"/>
      <c r="K104" s="191">
        <f>H88</f>
        <v>0</v>
      </c>
      <c r="L104" s="782" t="s">
        <v>155</v>
      </c>
      <c r="M104" s="783"/>
      <c r="N104" s="783"/>
      <c r="O104" s="783"/>
      <c r="P104" s="790"/>
      <c r="Q104" s="191">
        <f>N88</f>
        <v>0</v>
      </c>
      <c r="R104" s="782" t="s">
        <v>155</v>
      </c>
      <c r="S104" s="783"/>
      <c r="T104" s="783"/>
      <c r="U104" s="783"/>
      <c r="V104" s="783"/>
      <c r="W104" s="191">
        <f>T88</f>
        <v>0</v>
      </c>
      <c r="X104" s="782" t="s">
        <v>155</v>
      </c>
      <c r="Y104" s="783"/>
      <c r="Z104" s="783"/>
      <c r="AA104" s="783"/>
      <c r="AB104" s="790"/>
      <c r="AC104" s="191">
        <f>Z88</f>
        <v>0</v>
      </c>
      <c r="AD104" s="782" t="s">
        <v>155</v>
      </c>
      <c r="AE104" s="783"/>
      <c r="AF104" s="783"/>
      <c r="AG104" s="783"/>
      <c r="AH104" s="783"/>
      <c r="AI104" s="191">
        <f>AF88</f>
        <v>0</v>
      </c>
      <c r="AJ104" s="782" t="s">
        <v>155</v>
      </c>
      <c r="AK104" s="783"/>
      <c r="AL104" s="783"/>
      <c r="AM104" s="783"/>
      <c r="AN104" s="790"/>
      <c r="AO104" s="191">
        <f>AL88</f>
        <v>0</v>
      </c>
      <c r="AP104" s="192">
        <f>ROUND(AI104+AC104+W104+Q104+K104,0)</f>
        <v>0</v>
      </c>
      <c r="AQ104" s="361"/>
      <c r="AR104" s="77"/>
      <c r="AS104" s="77"/>
      <c r="AT104" s="77"/>
      <c r="AU104" s="77"/>
      <c r="AV104" s="77"/>
      <c r="AW104" s="77"/>
      <c r="AX104" s="77"/>
      <c r="AY104" s="77"/>
      <c r="AZ104" s="17"/>
      <c r="BA104" s="17"/>
      <c r="BB104" s="17"/>
      <c r="BC104" s="17"/>
      <c r="BD104" s="17"/>
      <c r="BE104" s="17"/>
      <c r="BF104" s="17"/>
      <c r="BG104" s="17"/>
      <c r="BH104" s="17"/>
    </row>
    <row r="105" spans="1:60" ht="21.75" hidden="1" customHeight="1" x14ac:dyDescent="0.45">
      <c r="A105" s="162"/>
      <c r="B105" s="162"/>
      <c r="C105" s="162"/>
      <c r="D105" s="218"/>
      <c r="E105" s="218"/>
      <c r="F105" s="751" t="s">
        <v>105</v>
      </c>
      <c r="G105" s="752"/>
      <c r="H105" s="752"/>
      <c r="I105" s="752"/>
      <c r="J105" s="752"/>
      <c r="K105" s="670">
        <f>K103+K104</f>
        <v>0</v>
      </c>
      <c r="L105" s="751" t="s">
        <v>105</v>
      </c>
      <c r="M105" s="752"/>
      <c r="N105" s="752"/>
      <c r="O105" s="752"/>
      <c r="P105" s="753"/>
      <c r="Q105" s="193">
        <f>Q103+Q104</f>
        <v>0</v>
      </c>
      <c r="R105" s="751" t="s">
        <v>105</v>
      </c>
      <c r="S105" s="752"/>
      <c r="T105" s="752"/>
      <c r="U105" s="752"/>
      <c r="V105" s="752"/>
      <c r="W105" s="193">
        <f>W103+W104</f>
        <v>0</v>
      </c>
      <c r="X105" s="751" t="s">
        <v>105</v>
      </c>
      <c r="Y105" s="752"/>
      <c r="Z105" s="752"/>
      <c r="AA105" s="752"/>
      <c r="AB105" s="753"/>
      <c r="AC105" s="193">
        <f>AC103+AC104</f>
        <v>0</v>
      </c>
      <c r="AD105" s="751" t="s">
        <v>105</v>
      </c>
      <c r="AE105" s="752"/>
      <c r="AF105" s="752"/>
      <c r="AG105" s="752"/>
      <c r="AH105" s="752"/>
      <c r="AI105" s="193">
        <f>AI103+AI104</f>
        <v>0</v>
      </c>
      <c r="AJ105" s="751" t="s">
        <v>105</v>
      </c>
      <c r="AK105" s="752"/>
      <c r="AL105" s="752"/>
      <c r="AM105" s="752"/>
      <c r="AN105" s="753"/>
      <c r="AO105" s="193">
        <f>AO103+AO104</f>
        <v>0</v>
      </c>
      <c r="AP105" s="194">
        <f>K105+Q105+W105+AC105+AI105</f>
        <v>0</v>
      </c>
      <c r="AQ105" s="364" t="b">
        <f>IF(AP105=SUM(AP103:AP104),TRUE)</f>
        <v>1</v>
      </c>
      <c r="AR105" s="77"/>
      <c r="AS105" s="77"/>
      <c r="AT105" s="77"/>
      <c r="AU105" s="77"/>
      <c r="AV105" s="77"/>
      <c r="AW105" s="77"/>
      <c r="AX105" s="77"/>
      <c r="AY105" s="77"/>
      <c r="AZ105" s="17"/>
      <c r="BA105" s="17"/>
      <c r="BB105" s="17"/>
      <c r="BC105" s="17"/>
      <c r="BD105" s="17"/>
      <c r="BE105" s="17"/>
      <c r="BF105" s="17"/>
      <c r="BG105" s="17"/>
      <c r="BH105" s="17"/>
    </row>
    <row r="106" spans="1:60" ht="16.5" hidden="1" customHeight="1" x14ac:dyDescent="0.45">
      <c r="A106" s="162"/>
      <c r="B106" s="162"/>
      <c r="C106" s="162"/>
      <c r="D106" s="218"/>
      <c r="E106" s="218"/>
      <c r="F106" s="754" t="s">
        <v>107</v>
      </c>
      <c r="G106" s="755"/>
      <c r="H106" s="755"/>
      <c r="I106" s="755"/>
      <c r="J106" s="756"/>
      <c r="K106" s="226">
        <f>K105-(K71+K79+I88)+J88</f>
        <v>0</v>
      </c>
      <c r="L106" s="754" t="s">
        <v>107</v>
      </c>
      <c r="M106" s="755"/>
      <c r="N106" s="755"/>
      <c r="O106" s="755"/>
      <c r="P106" s="756"/>
      <c r="Q106" s="226">
        <f>Q105-(Q71+Q79+O88)+P88</f>
        <v>0</v>
      </c>
      <c r="R106" s="754" t="s">
        <v>107</v>
      </c>
      <c r="S106" s="755"/>
      <c r="T106" s="755"/>
      <c r="U106" s="755"/>
      <c r="V106" s="756"/>
      <c r="W106" s="226">
        <f>W105-(W71+W79+U88)+V88</f>
        <v>0</v>
      </c>
      <c r="X106" s="754" t="s">
        <v>107</v>
      </c>
      <c r="Y106" s="755"/>
      <c r="Z106" s="755"/>
      <c r="AA106" s="755"/>
      <c r="AB106" s="756"/>
      <c r="AC106" s="226">
        <f>AC105-(AC71+AC79+AA88)+AB88</f>
        <v>0</v>
      </c>
      <c r="AD106" s="754" t="s">
        <v>107</v>
      </c>
      <c r="AE106" s="755"/>
      <c r="AF106" s="755"/>
      <c r="AG106" s="755"/>
      <c r="AH106" s="756"/>
      <c r="AI106" s="226">
        <f>AI105-(AI71+AI79+AG88)+AH88</f>
        <v>0</v>
      </c>
      <c r="AJ106" s="754" t="s">
        <v>107</v>
      </c>
      <c r="AK106" s="755"/>
      <c r="AL106" s="755"/>
      <c r="AM106" s="755"/>
      <c r="AN106" s="756"/>
      <c r="AO106" s="226">
        <f>AO105-(AO71+AO79+AM88)+AN88</f>
        <v>0</v>
      </c>
      <c r="AP106" s="195">
        <f>K106+Q106+W106+AC106+AI106</f>
        <v>0</v>
      </c>
      <c r="AQ106" s="369"/>
      <c r="AR106" s="77"/>
      <c r="AS106" s="77"/>
      <c r="AT106" s="77"/>
      <c r="AU106" s="77"/>
      <c r="AV106" s="77"/>
      <c r="AW106" s="77"/>
      <c r="AX106" s="77"/>
      <c r="AY106" s="77"/>
      <c r="AZ106" s="17"/>
      <c r="BA106" s="17"/>
      <c r="BB106" s="17"/>
      <c r="BC106" s="17"/>
      <c r="BD106" s="17"/>
      <c r="BE106" s="17"/>
      <c r="BF106" s="17"/>
      <c r="BG106" s="17"/>
      <c r="BH106" s="17"/>
    </row>
    <row r="107" spans="1:60" ht="17.25" hidden="1" customHeight="1" x14ac:dyDescent="0.45">
      <c r="A107" s="218"/>
      <c r="B107" s="218"/>
      <c r="C107" s="218"/>
      <c r="D107" s="218"/>
      <c r="E107" s="218"/>
      <c r="F107" s="757" t="s">
        <v>108</v>
      </c>
      <c r="G107" s="758"/>
      <c r="H107" s="758"/>
      <c r="I107" s="758"/>
      <c r="J107" s="759"/>
      <c r="K107" s="228">
        <f>$I$9*K106</f>
        <v>0</v>
      </c>
      <c r="L107" s="757" t="s">
        <v>108</v>
      </c>
      <c r="M107" s="758"/>
      <c r="N107" s="758"/>
      <c r="O107" s="758"/>
      <c r="P107" s="759"/>
      <c r="Q107" s="228">
        <f>$I$9*Q106</f>
        <v>0</v>
      </c>
      <c r="R107" s="757" t="s">
        <v>108</v>
      </c>
      <c r="S107" s="758"/>
      <c r="T107" s="758"/>
      <c r="U107" s="758"/>
      <c r="V107" s="758"/>
      <c r="W107" s="228">
        <f>$I$9*W106</f>
        <v>0</v>
      </c>
      <c r="X107" s="757" t="s">
        <v>108</v>
      </c>
      <c r="Y107" s="758"/>
      <c r="Z107" s="758"/>
      <c r="AA107" s="758"/>
      <c r="AB107" s="759"/>
      <c r="AC107" s="228">
        <f>$I$9*AC106</f>
        <v>0</v>
      </c>
      <c r="AD107" s="757" t="s">
        <v>108</v>
      </c>
      <c r="AE107" s="758"/>
      <c r="AF107" s="758"/>
      <c r="AG107" s="758"/>
      <c r="AH107" s="758"/>
      <c r="AI107" s="228">
        <f>$I$9*AI106</f>
        <v>0</v>
      </c>
      <c r="AJ107" s="757" t="s">
        <v>108</v>
      </c>
      <c r="AK107" s="758"/>
      <c r="AL107" s="758"/>
      <c r="AM107" s="758"/>
      <c r="AN107" s="759"/>
      <c r="AO107" s="228">
        <f>$I$9*AO106</f>
        <v>0</v>
      </c>
      <c r="AP107" s="196">
        <f>AI107+AC107+W107+Q107+K107</f>
        <v>0</v>
      </c>
      <c r="AQ107" s="368" t="b">
        <f>IF(AP107=AP106*I9,TRUE)</f>
        <v>1</v>
      </c>
      <c r="AR107" s="77"/>
      <c r="AS107" s="197"/>
      <c r="AT107" s="77"/>
      <c r="AU107" s="77"/>
      <c r="AV107" s="77"/>
      <c r="AW107" s="77"/>
      <c r="AX107" s="77"/>
      <c r="AY107" s="77"/>
      <c r="AZ107" s="17"/>
      <c r="BA107" s="17"/>
      <c r="BB107" s="17"/>
      <c r="BC107" s="17"/>
      <c r="BD107" s="17"/>
      <c r="BE107" s="17"/>
      <c r="BF107" s="17"/>
      <c r="BG107" s="17"/>
      <c r="BH107" s="17"/>
    </row>
    <row r="108" spans="1:60" ht="18.75" hidden="1" customHeight="1" x14ac:dyDescent="0.45">
      <c r="A108" s="218"/>
      <c r="B108" s="218"/>
      <c r="C108" s="218"/>
      <c r="D108" s="218"/>
      <c r="E108" s="218"/>
      <c r="F108" s="760" t="s">
        <v>109</v>
      </c>
      <c r="G108" s="761"/>
      <c r="H108" s="761"/>
      <c r="I108" s="761"/>
      <c r="J108" s="761"/>
      <c r="K108" s="227">
        <f>K105+K107</f>
        <v>0</v>
      </c>
      <c r="L108" s="760" t="s">
        <v>110</v>
      </c>
      <c r="M108" s="761"/>
      <c r="N108" s="761"/>
      <c r="O108" s="761"/>
      <c r="P108" s="762"/>
      <c r="Q108" s="227">
        <f>Q105+Q107</f>
        <v>0</v>
      </c>
      <c r="R108" s="760" t="s">
        <v>111</v>
      </c>
      <c r="S108" s="761"/>
      <c r="T108" s="761"/>
      <c r="U108" s="761"/>
      <c r="V108" s="761"/>
      <c r="W108" s="227">
        <f>W105+W107</f>
        <v>0</v>
      </c>
      <c r="X108" s="760" t="s">
        <v>112</v>
      </c>
      <c r="Y108" s="761"/>
      <c r="Z108" s="761"/>
      <c r="AA108" s="761"/>
      <c r="AB108" s="762"/>
      <c r="AC108" s="227">
        <f>AC105+AC107</f>
        <v>0</v>
      </c>
      <c r="AD108" s="760" t="s">
        <v>113</v>
      </c>
      <c r="AE108" s="761"/>
      <c r="AF108" s="761"/>
      <c r="AG108" s="761"/>
      <c r="AH108" s="761"/>
      <c r="AI108" s="227">
        <f>AI105+AI107</f>
        <v>0</v>
      </c>
      <c r="AJ108" s="760" t="s">
        <v>112</v>
      </c>
      <c r="AK108" s="761"/>
      <c r="AL108" s="761"/>
      <c r="AM108" s="761"/>
      <c r="AN108" s="762"/>
      <c r="AO108" s="227">
        <f>AO105+AO107</f>
        <v>0</v>
      </c>
      <c r="AP108" s="198">
        <f>AI108+AC108+W108+Q108+K108</f>
        <v>0</v>
      </c>
      <c r="AQ108" s="357" t="b">
        <f>IF(AP108=AP105+AP107,TRUE)</f>
        <v>1</v>
      </c>
      <c r="AR108" s="77"/>
      <c r="AS108" s="77"/>
      <c r="AT108" s="77"/>
      <c r="AU108" s="77"/>
      <c r="AV108" s="77"/>
      <c r="AW108" s="77"/>
      <c r="AX108" s="77"/>
      <c r="AY108" s="77"/>
      <c r="AZ108" s="17"/>
      <c r="BA108" s="17"/>
      <c r="BB108" s="17"/>
      <c r="BC108" s="17"/>
      <c r="BD108" s="17"/>
      <c r="BE108" s="17"/>
      <c r="BF108" s="17"/>
      <c r="BG108" s="17"/>
      <c r="BH108" s="17"/>
    </row>
    <row r="109" spans="1:60" s="11" customFormat="1" ht="14.5" hidden="1" x14ac:dyDescent="0.35">
      <c r="A109" s="218"/>
      <c r="B109" s="218"/>
      <c r="C109" s="218"/>
      <c r="D109" s="162"/>
      <c r="E109" s="163"/>
      <c r="F109" s="162"/>
      <c r="G109" s="163"/>
      <c r="H109" s="163"/>
      <c r="I109" s="164"/>
      <c r="J109" s="166"/>
      <c r="K109" s="166"/>
      <c r="L109" s="671"/>
      <c r="M109" s="672"/>
      <c r="N109" s="672"/>
      <c r="O109" s="164"/>
      <c r="P109" s="164"/>
      <c r="Q109" s="166"/>
      <c r="R109" s="162"/>
      <c r="S109" s="163"/>
      <c r="T109" s="163"/>
      <c r="U109" s="164"/>
      <c r="V109" s="164"/>
      <c r="W109" s="166"/>
      <c r="X109" s="162"/>
      <c r="Y109" s="163"/>
      <c r="Z109" s="163"/>
      <c r="AA109" s="164"/>
      <c r="AB109" s="164"/>
      <c r="AC109" s="166"/>
      <c r="AD109" s="162"/>
      <c r="AE109" s="163"/>
      <c r="AF109" s="163"/>
      <c r="AG109" s="164"/>
      <c r="AH109" s="164"/>
      <c r="AI109" s="166"/>
      <c r="AJ109" s="162"/>
      <c r="AK109" s="163"/>
      <c r="AL109" s="163"/>
      <c r="AM109" s="164"/>
      <c r="AN109" s="164"/>
      <c r="AO109" s="166"/>
      <c r="AP109" s="167"/>
      <c r="AQ109" s="370"/>
      <c r="AR109" s="168"/>
      <c r="AS109" s="168"/>
      <c r="AT109" s="168"/>
      <c r="AU109" s="168"/>
      <c r="AV109" s="168"/>
      <c r="AW109" s="168"/>
      <c r="AX109" s="168"/>
      <c r="AY109" s="168"/>
      <c r="AZ109" s="162"/>
      <c r="BA109" s="162"/>
      <c r="BB109" s="162"/>
      <c r="BC109" s="162"/>
      <c r="BD109" s="162"/>
      <c r="BE109" s="162"/>
      <c r="BF109" s="162"/>
      <c r="BG109" s="162"/>
      <c r="BH109" s="162"/>
    </row>
    <row r="110" spans="1:60" s="11" customFormat="1" ht="14.5" hidden="1" x14ac:dyDescent="0.35">
      <c r="A110" s="218"/>
      <c r="B110" s="218"/>
      <c r="C110" s="218"/>
      <c r="D110" s="162"/>
      <c r="E110" s="163"/>
      <c r="F110" s="162"/>
      <c r="G110" s="163"/>
      <c r="H110" s="163"/>
      <c r="I110" s="164"/>
      <c r="J110" s="166"/>
      <c r="K110" s="166"/>
      <c r="L110" s="671"/>
      <c r="M110" s="672"/>
      <c r="N110" s="672"/>
      <c r="O110" s="164"/>
      <c r="P110" s="164"/>
      <c r="Q110" s="166"/>
      <c r="R110" s="162"/>
      <c r="S110" s="163"/>
      <c r="T110" s="163"/>
      <c r="U110" s="164"/>
      <c r="V110" s="164"/>
      <c r="W110" s="166"/>
      <c r="X110" s="162"/>
      <c r="Y110" s="163"/>
      <c r="Z110" s="163"/>
      <c r="AA110" s="164"/>
      <c r="AB110" s="164"/>
      <c r="AC110" s="166"/>
      <c r="AD110" s="162"/>
      <c r="AE110" s="163"/>
      <c r="AF110" s="163"/>
      <c r="AG110" s="164"/>
      <c r="AH110" s="164"/>
      <c r="AI110" s="166"/>
      <c r="AJ110" s="162"/>
      <c r="AK110" s="163"/>
      <c r="AL110" s="163"/>
      <c r="AM110" s="164"/>
      <c r="AN110" s="164"/>
      <c r="AO110" s="166"/>
      <c r="AP110" s="167"/>
      <c r="AQ110" s="370"/>
      <c r="AR110" s="168"/>
      <c r="AS110" s="168"/>
      <c r="AT110" s="168"/>
      <c r="AU110" s="168"/>
      <c r="AV110" s="168"/>
      <c r="AW110" s="168"/>
      <c r="AX110" s="168"/>
      <c r="AY110" s="168"/>
      <c r="AZ110" s="162"/>
      <c r="BA110" s="162"/>
      <c r="BB110" s="162"/>
      <c r="BC110" s="162"/>
      <c r="BD110" s="162"/>
      <c r="BE110" s="162"/>
      <c r="BF110" s="162"/>
      <c r="BG110" s="162"/>
      <c r="BH110" s="162"/>
    </row>
    <row r="111" spans="1:60" s="12" customFormat="1" ht="15" customHeight="1" x14ac:dyDescent="0.35">
      <c r="A111" s="218"/>
      <c r="B111" s="218"/>
      <c r="C111" s="218"/>
      <c r="D111" s="218"/>
      <c r="E111" s="210"/>
      <c r="F111" s="211" t="s">
        <v>114</v>
      </c>
      <c r="G111" s="210"/>
      <c r="H111" s="210"/>
      <c r="I111" s="28"/>
      <c r="J111" s="212" t="s">
        <v>115</v>
      </c>
      <c r="K111" s="210"/>
      <c r="L111" s="673" t="s">
        <v>114</v>
      </c>
      <c r="M111" s="210"/>
      <c r="N111" s="210"/>
      <c r="O111" s="28"/>
      <c r="P111" s="212" t="s">
        <v>116</v>
      </c>
      <c r="Q111" s="28"/>
      <c r="R111" s="211" t="s">
        <v>114</v>
      </c>
      <c r="S111" s="210"/>
      <c r="T111" s="210"/>
      <c r="U111" s="28"/>
      <c r="V111" s="212" t="s">
        <v>117</v>
      </c>
      <c r="W111" s="28"/>
      <c r="X111" s="211" t="s">
        <v>114</v>
      </c>
      <c r="Y111" s="210"/>
      <c r="Z111" s="210"/>
      <c r="AA111" s="28"/>
      <c r="AB111" s="212" t="s">
        <v>118</v>
      </c>
      <c r="AC111" s="28"/>
      <c r="AD111" s="211" t="s">
        <v>114</v>
      </c>
      <c r="AE111" s="210"/>
      <c r="AF111" s="210"/>
      <c r="AG111" s="28"/>
      <c r="AH111" s="212" t="s">
        <v>119</v>
      </c>
      <c r="AI111" s="28"/>
      <c r="AJ111" s="211" t="s">
        <v>114</v>
      </c>
      <c r="AK111" s="210"/>
      <c r="AL111" s="210"/>
      <c r="AM111" s="28"/>
      <c r="AN111" s="212" t="s">
        <v>212</v>
      </c>
      <c r="AO111" s="28"/>
      <c r="AP111" s="213"/>
      <c r="AR111" s="250"/>
      <c r="AS111" s="251"/>
      <c r="AT111" s="250"/>
      <c r="AU111" s="250"/>
      <c r="AV111" s="250"/>
      <c r="AW111" s="250"/>
      <c r="AX111" s="250"/>
      <c r="AY111" s="250"/>
      <c r="AZ111" s="28"/>
      <c r="BA111" s="28"/>
      <c r="BB111" s="28"/>
      <c r="BC111" s="28"/>
      <c r="BD111" s="28"/>
      <c r="BE111" s="28"/>
      <c r="BF111" s="28"/>
      <c r="BG111" s="28"/>
      <c r="BH111" s="28"/>
    </row>
    <row r="112" spans="1:60" s="13" customFormat="1" ht="14.5" x14ac:dyDescent="0.35">
      <c r="A112" s="17"/>
      <c r="B112" s="17"/>
      <c r="C112" s="17"/>
      <c r="D112" s="218"/>
      <c r="E112" s="273"/>
      <c r="F112" s="286" t="s">
        <v>157</v>
      </c>
      <c r="G112" s="214"/>
      <c r="H112" s="215"/>
      <c r="I112" s="214"/>
      <c r="J112" s="387">
        <v>0.19800000000000001</v>
      </c>
      <c r="K112" s="674"/>
      <c r="L112" s="675" t="s">
        <v>157</v>
      </c>
      <c r="M112" s="674"/>
      <c r="N112" s="674"/>
      <c r="O112" s="214"/>
      <c r="P112" s="388">
        <f>J112*1.03</f>
        <v>0.20394000000000001</v>
      </c>
      <c r="Q112" s="214"/>
      <c r="R112" s="286" t="s">
        <v>157</v>
      </c>
      <c r="S112" s="215"/>
      <c r="T112" s="215"/>
      <c r="U112" s="214"/>
      <c r="V112" s="388">
        <f>P112*1.03</f>
        <v>0.21005820000000003</v>
      </c>
      <c r="W112" s="214"/>
      <c r="X112" s="286" t="s">
        <v>157</v>
      </c>
      <c r="Y112" s="215"/>
      <c r="Z112" s="215"/>
      <c r="AA112" s="214"/>
      <c r="AB112" s="388">
        <f>V112*1.03</f>
        <v>0.21635994600000003</v>
      </c>
      <c r="AC112" s="214"/>
      <c r="AD112" s="286" t="s">
        <v>157</v>
      </c>
      <c r="AE112" s="215"/>
      <c r="AF112" s="215"/>
      <c r="AG112" s="214"/>
      <c r="AH112" s="388">
        <f>AB112*1.03</f>
        <v>0.22285074438000002</v>
      </c>
      <c r="AI112" s="214"/>
      <c r="AJ112" s="286" t="s">
        <v>157</v>
      </c>
      <c r="AK112" s="215"/>
      <c r="AL112" s="215"/>
      <c r="AM112" s="214"/>
      <c r="AN112" s="388">
        <v>0.1888</v>
      </c>
      <c r="AO112" s="214"/>
      <c r="AP112" s="216"/>
      <c r="AQ112" s="217"/>
      <c r="AR112" s="252"/>
      <c r="AS112" s="253"/>
      <c r="AT112" s="252"/>
      <c r="AU112" s="252"/>
      <c r="AV112" s="252"/>
      <c r="AW112" s="252"/>
      <c r="AX112" s="252"/>
      <c r="AY112" s="252"/>
      <c r="AZ112" s="214"/>
      <c r="BA112" s="214"/>
      <c r="BB112" s="214"/>
      <c r="BC112" s="214"/>
      <c r="BD112" s="214"/>
      <c r="BE112" s="214"/>
      <c r="BF112" s="214"/>
      <c r="BG112" s="214"/>
      <c r="BH112" s="214"/>
    </row>
    <row r="113" spans="1:60" ht="14.5" hidden="1" x14ac:dyDescent="0.35">
      <c r="A113" s="77"/>
      <c r="B113" s="77"/>
      <c r="C113" s="77"/>
      <c r="D113" s="218"/>
      <c r="E113" s="17"/>
      <c r="F113" s="287" t="s">
        <v>120</v>
      </c>
      <c r="G113" s="17"/>
      <c r="H113" s="17"/>
      <c r="I113" s="17"/>
      <c r="J113" s="249">
        <v>0.22</v>
      </c>
      <c r="K113" s="25"/>
      <c r="L113" s="676" t="s">
        <v>120</v>
      </c>
      <c r="M113" s="25"/>
      <c r="N113" s="25"/>
      <c r="O113" s="17"/>
      <c r="P113" s="249">
        <v>0.22</v>
      </c>
      <c r="Q113" s="17"/>
      <c r="R113" s="287" t="s">
        <v>120</v>
      </c>
      <c r="S113" s="17"/>
      <c r="T113" s="17"/>
      <c r="U113" s="17"/>
      <c r="V113" s="249">
        <v>0.22</v>
      </c>
      <c r="W113" s="17"/>
      <c r="X113" s="287" t="s">
        <v>120</v>
      </c>
      <c r="Y113" s="17"/>
      <c r="Z113" s="17"/>
      <c r="AA113" s="17"/>
      <c r="AB113" s="249">
        <v>0.22</v>
      </c>
      <c r="AC113" s="17"/>
      <c r="AD113" s="287" t="s">
        <v>120</v>
      </c>
      <c r="AE113" s="17"/>
      <c r="AF113" s="17"/>
      <c r="AG113" s="17"/>
      <c r="AH113" s="249">
        <v>0.22</v>
      </c>
      <c r="AI113" s="17"/>
      <c r="AJ113" s="287" t="s">
        <v>120</v>
      </c>
      <c r="AK113" s="17"/>
      <c r="AL113" s="17"/>
      <c r="AM113" s="17"/>
      <c r="AN113" s="249">
        <v>0.22</v>
      </c>
      <c r="AO113" s="17"/>
      <c r="AP113" s="34"/>
      <c r="AQ113" s="33"/>
      <c r="AR113" s="77"/>
      <c r="AS113" s="77"/>
      <c r="AT113" s="77"/>
      <c r="AU113" s="77"/>
      <c r="AV113" s="77"/>
      <c r="AW113" s="77"/>
      <c r="AX113" s="77"/>
      <c r="AY113" s="77"/>
      <c r="AZ113" s="17"/>
      <c r="BA113" s="17"/>
      <c r="BB113" s="17"/>
      <c r="BC113" s="17"/>
      <c r="BD113" s="17"/>
      <c r="BE113" s="17"/>
      <c r="BF113" s="17"/>
      <c r="BG113" s="17"/>
      <c r="BH113" s="17"/>
    </row>
    <row r="114" spans="1:60" ht="13.75" customHeight="1" x14ac:dyDescent="0.35">
      <c r="A114" s="77"/>
      <c r="B114" s="77"/>
      <c r="C114" s="77"/>
      <c r="D114" s="218"/>
      <c r="E114" s="17"/>
      <c r="F114" s="17"/>
      <c r="G114" s="17"/>
      <c r="H114" s="17"/>
      <c r="I114" s="17"/>
      <c r="J114" s="25"/>
      <c r="K114" s="629"/>
      <c r="L114" s="25"/>
      <c r="M114" s="25"/>
      <c r="N114" s="25"/>
      <c r="O114" s="17"/>
      <c r="P114" s="17"/>
      <c r="Q114" s="21"/>
      <c r="R114" s="17"/>
      <c r="S114" s="17"/>
      <c r="T114" s="17"/>
      <c r="U114" s="17"/>
      <c r="V114" s="17"/>
      <c r="W114" s="21"/>
      <c r="X114" s="17"/>
      <c r="Y114" s="17"/>
      <c r="Z114" s="17"/>
      <c r="AA114" s="17"/>
      <c r="AB114" s="17"/>
      <c r="AC114" s="21"/>
      <c r="AD114" s="17"/>
      <c r="AE114" s="17"/>
      <c r="AF114" s="17"/>
      <c r="AG114" s="17"/>
      <c r="AH114" s="17"/>
      <c r="AI114" s="199"/>
      <c r="AJ114" s="17"/>
      <c r="AK114" s="17"/>
      <c r="AL114" s="17"/>
      <c r="AM114" s="17"/>
      <c r="AN114" s="17"/>
      <c r="AO114" s="21"/>
      <c r="AP114" s="21"/>
      <c r="AQ114" s="33"/>
      <c r="AR114" s="77"/>
      <c r="AS114" s="77"/>
      <c r="AT114" s="77"/>
      <c r="AU114" s="77"/>
      <c r="AV114" s="77"/>
      <c r="AW114" s="77"/>
      <c r="AX114" s="77"/>
      <c r="AY114" s="77"/>
      <c r="AZ114" s="17"/>
      <c r="BA114" s="17"/>
      <c r="BB114" s="17"/>
      <c r="BC114" s="17"/>
      <c r="BD114" s="17"/>
      <c r="BE114" s="17"/>
      <c r="BF114" s="17"/>
      <c r="BG114" s="17"/>
      <c r="BH114" s="17"/>
    </row>
    <row r="115" spans="1:60" ht="16.399999999999999" customHeight="1" x14ac:dyDescent="0.35">
      <c r="A115" s="750" t="s">
        <v>214</v>
      </c>
      <c r="B115" s="698"/>
      <c r="C115" s="698"/>
      <c r="D115" s="698"/>
      <c r="E115" s="698"/>
      <c r="F115" s="698"/>
      <c r="G115" s="698"/>
      <c r="H115" s="698"/>
      <c r="I115" s="698"/>
      <c r="J115" s="698"/>
      <c r="K115" s="698"/>
      <c r="L115" s="698"/>
      <c r="M115" s="155"/>
      <c r="N115" s="155"/>
      <c r="O115" s="218"/>
      <c r="P115" s="218"/>
      <c r="Q115" s="218"/>
      <c r="R115" s="218"/>
      <c r="S115" s="218"/>
      <c r="T115" s="218"/>
      <c r="U115" s="371"/>
      <c r="V115" s="371"/>
      <c r="W115" s="17"/>
      <c r="X115" s="17"/>
      <c r="Y115" s="17"/>
      <c r="Z115" s="17"/>
      <c r="AA115" s="17"/>
      <c r="AB115" s="17"/>
      <c r="AC115" s="17"/>
      <c r="AD115" s="17"/>
      <c r="AE115" s="17"/>
      <c r="AF115" s="17"/>
      <c r="AG115" s="17"/>
      <c r="AH115" s="17"/>
      <c r="AI115" s="17"/>
      <c r="AJ115" s="17"/>
      <c r="AK115" s="17"/>
      <c r="AL115" s="17"/>
      <c r="AM115" s="17"/>
      <c r="AN115" s="17"/>
      <c r="AO115" s="17"/>
      <c r="AP115" s="372"/>
      <c r="AQ115" s="33"/>
      <c r="AR115" s="17"/>
      <c r="AS115" s="17"/>
      <c r="AT115" s="17"/>
      <c r="AU115" s="17"/>
      <c r="AV115" s="17"/>
      <c r="AW115" s="17"/>
      <c r="AX115" s="17"/>
      <c r="AY115" s="17"/>
      <c r="AZ115" s="17"/>
      <c r="BA115" s="17"/>
      <c r="BB115" s="17"/>
      <c r="BC115" s="17"/>
      <c r="BD115" s="17"/>
      <c r="BE115" s="17"/>
      <c r="BF115" s="17"/>
      <c r="BG115" s="17"/>
      <c r="BH115" s="17"/>
    </row>
    <row r="116" spans="1:60" ht="16.399999999999999" customHeight="1" thickBot="1" x14ac:dyDescent="0.4">
      <c r="A116" s="373"/>
      <c r="B116" s="173"/>
      <c r="C116" s="173"/>
      <c r="D116" s="173"/>
      <c r="E116" s="173"/>
      <c r="F116" s="173"/>
      <c r="G116" s="173"/>
      <c r="H116" s="173"/>
      <c r="I116" s="173"/>
      <c r="J116" s="677"/>
      <c r="K116" s="677"/>
      <c r="L116" s="677"/>
      <c r="M116" s="155"/>
      <c r="N116" s="155"/>
      <c r="O116" s="218"/>
      <c r="P116" s="218"/>
      <c r="Q116" s="218"/>
      <c r="R116" s="218"/>
      <c r="S116" s="218"/>
      <c r="T116" s="218"/>
      <c r="U116" s="371"/>
      <c r="V116" s="371"/>
      <c r="W116" s="17"/>
      <c r="X116" s="17"/>
      <c r="Y116" s="17"/>
      <c r="Z116" s="17"/>
      <c r="AA116" s="17"/>
      <c r="AB116" s="17"/>
      <c r="AC116" s="17"/>
      <c r="AD116" s="17"/>
      <c r="AE116" s="17"/>
      <c r="AF116" s="17"/>
      <c r="AG116" s="17"/>
      <c r="AH116" s="17"/>
      <c r="AI116" s="17"/>
      <c r="AJ116" s="17"/>
      <c r="AK116" s="17"/>
      <c r="AL116" s="17"/>
      <c r="AM116" s="17"/>
      <c r="AN116" s="17"/>
      <c r="AO116" s="17"/>
      <c r="AP116" s="372"/>
      <c r="AQ116" s="33"/>
      <c r="AR116" s="17"/>
      <c r="AS116" s="17"/>
      <c r="AT116" s="17"/>
      <c r="AU116" s="17"/>
      <c r="AV116" s="17"/>
      <c r="AW116" s="17"/>
      <c r="AX116" s="17"/>
      <c r="AY116" s="17"/>
      <c r="AZ116" s="17"/>
      <c r="BA116" s="17"/>
      <c r="BB116" s="17"/>
      <c r="BC116" s="17"/>
      <c r="BD116" s="17"/>
      <c r="BE116" s="17"/>
      <c r="BF116" s="17"/>
      <c r="BG116" s="17"/>
      <c r="BH116" s="17"/>
    </row>
    <row r="117" spans="1:60" ht="219.75" customHeight="1" thickBot="1" x14ac:dyDescent="0.4">
      <c r="A117" s="747" t="s">
        <v>421</v>
      </c>
      <c r="B117" s="748"/>
      <c r="C117" s="748"/>
      <c r="D117" s="748"/>
      <c r="E117" s="748"/>
      <c r="F117" s="748"/>
      <c r="G117" s="748"/>
      <c r="H117" s="748"/>
      <c r="I117" s="748"/>
      <c r="J117" s="748"/>
      <c r="K117" s="748"/>
      <c r="L117" s="749"/>
      <c r="M117" s="25"/>
      <c r="N117" s="25"/>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34"/>
      <c r="AQ117" s="33"/>
      <c r="AR117" s="17"/>
      <c r="AS117" s="17"/>
      <c r="AT117" s="17"/>
      <c r="AU117" s="17"/>
      <c r="AV117" s="17"/>
      <c r="AW117" s="17"/>
      <c r="AX117" s="17"/>
      <c r="AY117" s="17"/>
      <c r="AZ117" s="17"/>
      <c r="BA117" s="17"/>
      <c r="BB117" s="17"/>
      <c r="BC117" s="17"/>
      <c r="BD117" s="17"/>
      <c r="BE117" s="17"/>
      <c r="BF117" s="17"/>
      <c r="BG117" s="17"/>
      <c r="BH117" s="17"/>
    </row>
    <row r="118" spans="1:60" ht="16" customHeight="1" x14ac:dyDescent="0.35">
      <c r="A118" s="746"/>
      <c r="B118" s="698"/>
      <c r="C118" s="698"/>
      <c r="D118" s="698"/>
      <c r="E118" s="698"/>
      <c r="F118" s="698"/>
      <c r="G118" s="698"/>
      <c r="H118" s="698"/>
      <c r="I118" s="698"/>
      <c r="J118" s="698"/>
      <c r="K118" s="698"/>
      <c r="L118" s="698"/>
      <c r="M118" s="25"/>
      <c r="N118" s="25"/>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34"/>
      <c r="AQ118" s="33"/>
      <c r="AR118" s="17"/>
      <c r="AS118" s="17"/>
      <c r="AT118" s="17"/>
      <c r="AU118" s="17"/>
      <c r="AV118" s="17"/>
      <c r="AW118" s="17"/>
      <c r="AX118" s="17"/>
      <c r="AY118" s="17"/>
      <c r="AZ118" s="17"/>
      <c r="BA118" s="17"/>
      <c r="BB118" s="17"/>
      <c r="BC118" s="17"/>
      <c r="BD118" s="17"/>
      <c r="BE118" s="17"/>
      <c r="BF118" s="17"/>
      <c r="BG118" s="17"/>
      <c r="BH118" s="17"/>
    </row>
    <row r="119" spans="1:60" ht="14.5" customHeight="1" x14ac:dyDescent="0.35">
      <c r="A119" s="746"/>
      <c r="B119" s="698"/>
      <c r="C119" s="698"/>
      <c r="D119" s="698"/>
      <c r="E119" s="698"/>
      <c r="F119" s="698"/>
      <c r="G119" s="698"/>
      <c r="H119" s="698"/>
      <c r="I119" s="698"/>
      <c r="J119" s="698"/>
      <c r="K119" s="698"/>
      <c r="L119" s="698"/>
      <c r="M119" s="25"/>
      <c r="N119" s="25"/>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34"/>
      <c r="AQ119" s="33"/>
      <c r="AR119" s="17"/>
      <c r="AS119" s="17"/>
      <c r="AT119" s="17"/>
      <c r="AU119" s="17"/>
      <c r="AV119" s="17"/>
      <c r="AW119" s="17"/>
      <c r="AX119" s="17"/>
      <c r="AY119" s="17"/>
      <c r="AZ119" s="17"/>
      <c r="BA119" s="17"/>
      <c r="BB119" s="17"/>
      <c r="BC119" s="17"/>
      <c r="BD119" s="17"/>
      <c r="BE119" s="17"/>
      <c r="BF119" s="17"/>
      <c r="BG119" s="17"/>
      <c r="BH119" s="17"/>
    </row>
    <row r="120" spans="1:60" s="200" customFormat="1" ht="15.75" customHeight="1" x14ac:dyDescent="0.35">
      <c r="A120" s="864" t="s">
        <v>417</v>
      </c>
      <c r="B120" s="865"/>
      <c r="C120" s="865"/>
      <c r="D120" s="865"/>
      <c r="E120" s="865"/>
      <c r="F120" s="865"/>
      <c r="G120" s="865"/>
      <c r="H120" s="865"/>
      <c r="I120" s="865"/>
      <c r="J120" s="865"/>
      <c r="K120" s="865"/>
      <c r="L120" s="865"/>
      <c r="M120" s="33"/>
      <c r="N120" s="33"/>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3"/>
      <c r="AR120" s="34"/>
      <c r="AS120" s="34"/>
      <c r="AT120" s="34"/>
      <c r="AU120" s="34"/>
      <c r="AV120" s="34"/>
      <c r="AW120" s="34"/>
      <c r="AX120" s="34"/>
      <c r="AY120" s="34"/>
      <c r="AZ120" s="34"/>
      <c r="BA120" s="34"/>
      <c r="BB120" s="34"/>
      <c r="BC120" s="34"/>
      <c r="BD120" s="34"/>
      <c r="BE120" s="34"/>
      <c r="BF120" s="34"/>
      <c r="BG120" s="34"/>
      <c r="BH120" s="34"/>
    </row>
    <row r="121" spans="1:60" x14ac:dyDescent="0.3">
      <c r="J121" s="627" t="s">
        <v>115</v>
      </c>
      <c r="K121" s="627" t="s">
        <v>116</v>
      </c>
      <c r="L121" s="627" t="s">
        <v>117</v>
      </c>
      <c r="M121" s="627" t="s">
        <v>118</v>
      </c>
      <c r="N121" s="627" t="s">
        <v>119</v>
      </c>
      <c r="O121" s="1" t="s">
        <v>32</v>
      </c>
      <c r="Y121" s="17"/>
      <c r="Z121" s="17"/>
      <c r="AA121" s="17"/>
      <c r="AB121" s="17"/>
      <c r="AC121" s="17"/>
      <c r="AD121" s="17"/>
      <c r="AE121" s="17"/>
      <c r="AF121" s="17"/>
      <c r="AG121" s="17"/>
      <c r="AH121" s="17"/>
      <c r="AI121" s="17"/>
      <c r="AK121" s="17"/>
      <c r="AL121" s="17"/>
      <c r="AM121" s="17"/>
      <c r="AN121" s="17"/>
      <c r="AO121" s="17"/>
      <c r="AP121" s="34"/>
      <c r="AQ121" s="33"/>
      <c r="AR121" s="17"/>
      <c r="AS121" s="17"/>
      <c r="AT121" s="17"/>
      <c r="AU121" s="17"/>
      <c r="AV121" s="17"/>
      <c r="AW121" s="17"/>
      <c r="AX121" s="17"/>
      <c r="AY121" s="17"/>
      <c r="AZ121" s="17"/>
      <c r="BA121" s="17"/>
      <c r="BB121" s="17"/>
      <c r="BC121" s="17"/>
      <c r="BD121" s="17"/>
      <c r="BE121" s="17"/>
      <c r="BF121" s="17"/>
      <c r="BG121" s="17"/>
      <c r="BH121" s="17"/>
    </row>
    <row r="122" spans="1:60" x14ac:dyDescent="0.3">
      <c r="I122" s="1" t="s">
        <v>414</v>
      </c>
      <c r="J122" s="678">
        <v>50000</v>
      </c>
      <c r="K122" s="678">
        <v>50000</v>
      </c>
      <c r="L122" s="678">
        <v>0</v>
      </c>
      <c r="M122" s="678">
        <v>0</v>
      </c>
      <c r="N122" s="678">
        <v>0</v>
      </c>
      <c r="O122" s="679">
        <f>SUM(J122:N122)</f>
        <v>100000</v>
      </c>
    </row>
    <row r="123" spans="1:60" x14ac:dyDescent="0.3">
      <c r="I123" s="1" t="s">
        <v>415</v>
      </c>
      <c r="J123" s="678">
        <v>0</v>
      </c>
      <c r="K123" s="678">
        <v>50000</v>
      </c>
      <c r="L123" s="678">
        <v>50000</v>
      </c>
      <c r="M123" s="678">
        <v>0</v>
      </c>
      <c r="N123" s="678">
        <v>0</v>
      </c>
      <c r="O123" s="679">
        <f t="shared" ref="O123:O125" si="50">SUM(J123:N123)</f>
        <v>100000</v>
      </c>
    </row>
    <row r="124" spans="1:60" x14ac:dyDescent="0.3">
      <c r="I124" s="1" t="s">
        <v>416</v>
      </c>
      <c r="J124" s="678">
        <v>0</v>
      </c>
      <c r="K124" s="678">
        <v>0</v>
      </c>
      <c r="L124" s="678">
        <v>50000</v>
      </c>
      <c r="M124" s="678">
        <v>50000</v>
      </c>
      <c r="N124" s="678">
        <v>0</v>
      </c>
      <c r="O124" s="679">
        <f t="shared" si="50"/>
        <v>100000</v>
      </c>
    </row>
    <row r="125" spans="1:60" x14ac:dyDescent="0.3">
      <c r="I125" s="200" t="s">
        <v>32</v>
      </c>
      <c r="J125" s="680">
        <f>SUM(J122:J124)</f>
        <v>50000</v>
      </c>
      <c r="K125" s="680">
        <f t="shared" ref="K125:N125" si="51">SUM(K122:K124)</f>
        <v>100000</v>
      </c>
      <c r="L125" s="680">
        <f t="shared" si="51"/>
        <v>100000</v>
      </c>
      <c r="M125" s="680">
        <f t="shared" si="51"/>
        <v>50000</v>
      </c>
      <c r="N125" s="680">
        <f t="shared" si="51"/>
        <v>0</v>
      </c>
      <c r="O125" s="681">
        <f t="shared" si="50"/>
        <v>300000</v>
      </c>
    </row>
    <row r="127" spans="1:60" s="200" customFormat="1" ht="14.5" x14ac:dyDescent="0.35">
      <c r="A127" s="864" t="s">
        <v>418</v>
      </c>
      <c r="B127" s="865"/>
      <c r="C127" s="865"/>
      <c r="D127" s="865"/>
      <c r="E127" s="865"/>
      <c r="F127" s="865"/>
      <c r="G127" s="865"/>
      <c r="H127" s="865"/>
      <c r="I127" s="865"/>
      <c r="J127" s="865"/>
      <c r="K127" s="865"/>
      <c r="L127" s="865"/>
      <c r="M127" s="33"/>
      <c r="N127" s="33"/>
      <c r="O127" s="34"/>
      <c r="AQ127" s="201"/>
    </row>
    <row r="128" spans="1:60" x14ac:dyDescent="0.3">
      <c r="J128" s="627" t="s">
        <v>115</v>
      </c>
      <c r="K128" s="627" t="s">
        <v>116</v>
      </c>
      <c r="L128" s="627" t="s">
        <v>117</v>
      </c>
      <c r="M128" s="627" t="s">
        <v>118</v>
      </c>
      <c r="N128" s="627" t="s">
        <v>119</v>
      </c>
      <c r="O128" s="1" t="s">
        <v>32</v>
      </c>
    </row>
    <row r="129" spans="9:15" x14ac:dyDescent="0.3">
      <c r="I129" s="1" t="s">
        <v>414</v>
      </c>
      <c r="J129" s="678">
        <v>50000</v>
      </c>
      <c r="K129" s="678">
        <v>0</v>
      </c>
      <c r="L129" s="678">
        <v>0</v>
      </c>
      <c r="M129" s="678">
        <v>0</v>
      </c>
      <c r="N129" s="678">
        <v>0</v>
      </c>
      <c r="O129" s="679">
        <f>SUM(J129:N129)</f>
        <v>50000</v>
      </c>
    </row>
    <row r="130" spans="9:15" x14ac:dyDescent="0.3">
      <c r="I130" s="1" t="s">
        <v>415</v>
      </c>
      <c r="J130" s="678">
        <v>0</v>
      </c>
      <c r="K130" s="678">
        <v>50000</v>
      </c>
      <c r="L130" s="678">
        <v>0</v>
      </c>
      <c r="M130" s="678">
        <v>0</v>
      </c>
      <c r="N130" s="678">
        <v>0</v>
      </c>
      <c r="O130" s="679">
        <f t="shared" ref="O130:O132" si="52">SUM(J130:N130)</f>
        <v>50000</v>
      </c>
    </row>
    <row r="131" spans="9:15" x14ac:dyDescent="0.3">
      <c r="I131" s="1" t="s">
        <v>416</v>
      </c>
      <c r="J131" s="678">
        <v>0</v>
      </c>
      <c r="K131" s="678">
        <v>0</v>
      </c>
      <c r="L131" s="678">
        <v>50000</v>
      </c>
      <c r="M131" s="678">
        <v>0</v>
      </c>
      <c r="N131" s="678">
        <v>0</v>
      </c>
      <c r="O131" s="679">
        <f t="shared" si="52"/>
        <v>50000</v>
      </c>
    </row>
    <row r="132" spans="9:15" x14ac:dyDescent="0.3">
      <c r="I132" s="200" t="s">
        <v>32</v>
      </c>
      <c r="J132" s="680">
        <f>SUM(J129:J131)</f>
        <v>50000</v>
      </c>
      <c r="K132" s="680">
        <f t="shared" ref="K132" si="53">SUM(K129:K131)</f>
        <v>50000</v>
      </c>
      <c r="L132" s="680">
        <f t="shared" ref="L132" si="54">SUM(L129:L131)</f>
        <v>50000</v>
      </c>
      <c r="M132" s="680">
        <f t="shared" ref="M132" si="55">SUM(M129:M131)</f>
        <v>0</v>
      </c>
      <c r="N132" s="680">
        <f t="shared" ref="N132" si="56">SUM(N129:N131)</f>
        <v>0</v>
      </c>
      <c r="O132" s="681">
        <f t="shared" si="52"/>
        <v>150000</v>
      </c>
    </row>
  </sheetData>
  <sheetProtection algorithmName="SHA-512" hashValue="iXDVSp0i0LzAvYijX/skRF3Te+tf/N3B+tY5aQukoP2HcFhBQr6Ww/r/HPW+rxWiT7afzdL4AalSlyDOsTqWiQ==" saltValue="uRB9g2mCv5bygvsTvEZJbQ==" spinCount="100000" sheet="1" objects="1" scenarios="1"/>
  <mergeCells count="205">
    <mergeCell ref="A127:L127"/>
    <mergeCell ref="X94:AB94"/>
    <mergeCell ref="AD94:AH94"/>
    <mergeCell ref="F91:J91"/>
    <mergeCell ref="L91:P91"/>
    <mergeCell ref="R91:V91"/>
    <mergeCell ref="X91:AB91"/>
    <mergeCell ref="A67:A79"/>
    <mergeCell ref="B71:J71"/>
    <mergeCell ref="AD89:AH89"/>
    <mergeCell ref="L89:P89"/>
    <mergeCell ref="R89:V89"/>
    <mergeCell ref="X89:AB89"/>
    <mergeCell ref="L71:P71"/>
    <mergeCell ref="R71:V71"/>
    <mergeCell ref="X71:AB71"/>
    <mergeCell ref="AD71:AH71"/>
    <mergeCell ref="R102:V102"/>
    <mergeCell ref="X102:AB102"/>
    <mergeCell ref="AD102:AH102"/>
    <mergeCell ref="R105:V105"/>
    <mergeCell ref="X105:AB105"/>
    <mergeCell ref="AD105:AH105"/>
    <mergeCell ref="F108:J108"/>
    <mergeCell ref="B61:E61"/>
    <mergeCell ref="B67:E67"/>
    <mergeCell ref="B68:E68"/>
    <mergeCell ref="B69:E69"/>
    <mergeCell ref="B56:E56"/>
    <mergeCell ref="B57:E57"/>
    <mergeCell ref="B63:E63"/>
    <mergeCell ref="B64:E64"/>
    <mergeCell ref="B70:E70"/>
    <mergeCell ref="B55:E55"/>
    <mergeCell ref="B49:E49"/>
    <mergeCell ref="B50:E50"/>
    <mergeCell ref="B51:E51"/>
    <mergeCell ref="B53:E53"/>
    <mergeCell ref="B54:E54"/>
    <mergeCell ref="B58:E58"/>
    <mergeCell ref="B59:E59"/>
    <mergeCell ref="B60:E60"/>
    <mergeCell ref="B4:C4"/>
    <mergeCell ref="B5:C5"/>
    <mergeCell ref="B6:C6"/>
    <mergeCell ref="B7:C7"/>
    <mergeCell ref="I4:J4"/>
    <mergeCell ref="I5:J6"/>
    <mergeCell ref="B9:C9"/>
    <mergeCell ref="I9:J9"/>
    <mergeCell ref="B2:C2"/>
    <mergeCell ref="D2:J2"/>
    <mergeCell ref="B3:C3"/>
    <mergeCell ref="B8:C8"/>
    <mergeCell ref="I8:J8"/>
    <mergeCell ref="D3:J3"/>
    <mergeCell ref="A21:A43"/>
    <mergeCell ref="F21:G21"/>
    <mergeCell ref="L21:M21"/>
    <mergeCell ref="R21:S21"/>
    <mergeCell ref="X21:Y21"/>
    <mergeCell ref="AD21:AE21"/>
    <mergeCell ref="AJ21:AK21"/>
    <mergeCell ref="B43:H43"/>
    <mergeCell ref="L43:N43"/>
    <mergeCell ref="R43:T43"/>
    <mergeCell ref="X43:Z43"/>
    <mergeCell ref="AD43:AF43"/>
    <mergeCell ref="AJ43:AL43"/>
    <mergeCell ref="A45:A65"/>
    <mergeCell ref="B47:J47"/>
    <mergeCell ref="L47:P47"/>
    <mergeCell ref="R47:V47"/>
    <mergeCell ref="X47:AB47"/>
    <mergeCell ref="AD47:AH47"/>
    <mergeCell ref="AJ47:AN47"/>
    <mergeCell ref="B52:J52"/>
    <mergeCell ref="L52:P52"/>
    <mergeCell ref="R52:V52"/>
    <mergeCell ref="X52:AB52"/>
    <mergeCell ref="AD52:AH52"/>
    <mergeCell ref="AJ52:AN52"/>
    <mergeCell ref="F53:J53"/>
    <mergeCell ref="B65:J65"/>
    <mergeCell ref="L65:P65"/>
    <mergeCell ref="R65:V65"/>
    <mergeCell ref="X65:AB65"/>
    <mergeCell ref="AD65:AH65"/>
    <mergeCell ref="AJ65:AN65"/>
    <mergeCell ref="B62:E62"/>
    <mergeCell ref="B45:E45"/>
    <mergeCell ref="B46:E46"/>
    <mergeCell ref="B48:E48"/>
    <mergeCell ref="AJ71:AN71"/>
    <mergeCell ref="B79:J79"/>
    <mergeCell ref="AJ79:AN79"/>
    <mergeCell ref="A81:A89"/>
    <mergeCell ref="B81:E81"/>
    <mergeCell ref="B82:C82"/>
    <mergeCell ref="B83:E83"/>
    <mergeCell ref="B84:E84"/>
    <mergeCell ref="B85:E85"/>
    <mergeCell ref="B86:E86"/>
    <mergeCell ref="B87:E87"/>
    <mergeCell ref="B89:J89"/>
    <mergeCell ref="AJ89:AN89"/>
    <mergeCell ref="L79:P79"/>
    <mergeCell ref="R79:V79"/>
    <mergeCell ref="X79:AB79"/>
    <mergeCell ref="AD79:AH79"/>
    <mergeCell ref="B72:E72"/>
    <mergeCell ref="B74:E74"/>
    <mergeCell ref="B75:E75"/>
    <mergeCell ref="B76:E76"/>
    <mergeCell ref="B77:E77"/>
    <mergeCell ref="B78:E78"/>
    <mergeCell ref="B73:E73"/>
    <mergeCell ref="AJ91:AN91"/>
    <mergeCell ref="AJ93:AN93"/>
    <mergeCell ref="AJ94:AN94"/>
    <mergeCell ref="AJ95:AN95"/>
    <mergeCell ref="AJ96:AN96"/>
    <mergeCell ref="F95:J95"/>
    <mergeCell ref="L95:P95"/>
    <mergeCell ref="R95:V95"/>
    <mergeCell ref="X95:AB95"/>
    <mergeCell ref="AD95:AH95"/>
    <mergeCell ref="F96:J96"/>
    <mergeCell ref="L96:P96"/>
    <mergeCell ref="R96:V96"/>
    <mergeCell ref="X96:AB96"/>
    <mergeCell ref="AD96:AH96"/>
    <mergeCell ref="F93:J93"/>
    <mergeCell ref="L93:P93"/>
    <mergeCell ref="R93:V93"/>
    <mergeCell ref="AD91:AH91"/>
    <mergeCell ref="X93:AB93"/>
    <mergeCell ref="AD93:AH93"/>
    <mergeCell ref="F94:J94"/>
    <mergeCell ref="L94:P94"/>
    <mergeCell ref="R94:V94"/>
    <mergeCell ref="AJ102:AN102"/>
    <mergeCell ref="F104:J104"/>
    <mergeCell ref="L104:P104"/>
    <mergeCell ref="R104:V104"/>
    <mergeCell ref="X104:AB104"/>
    <mergeCell ref="AD104:AH104"/>
    <mergeCell ref="AJ104:AN104"/>
    <mergeCell ref="F103:J103"/>
    <mergeCell ref="L103:P103"/>
    <mergeCell ref="R103:V103"/>
    <mergeCell ref="X103:AB103"/>
    <mergeCell ref="AD103:AH103"/>
    <mergeCell ref="AJ103:AN103"/>
    <mergeCell ref="AJ105:AN105"/>
    <mergeCell ref="F106:J106"/>
    <mergeCell ref="L106:P106"/>
    <mergeCell ref="R106:V106"/>
    <mergeCell ref="X106:AB106"/>
    <mergeCell ref="AD106:AH106"/>
    <mergeCell ref="AJ106:AN106"/>
    <mergeCell ref="R107:V107"/>
    <mergeCell ref="X107:AB107"/>
    <mergeCell ref="AD107:AH107"/>
    <mergeCell ref="AJ107:AN107"/>
    <mergeCell ref="L108:P108"/>
    <mergeCell ref="R108:V108"/>
    <mergeCell ref="X108:AB108"/>
    <mergeCell ref="AD108:AH108"/>
    <mergeCell ref="AJ108:AN108"/>
    <mergeCell ref="A119:L119"/>
    <mergeCell ref="A120:L120"/>
    <mergeCell ref="F97:J97"/>
    <mergeCell ref="F100:J100"/>
    <mergeCell ref="F98:J98"/>
    <mergeCell ref="F101:J101"/>
    <mergeCell ref="L97:P97"/>
    <mergeCell ref="L98:P98"/>
    <mergeCell ref="L100:P100"/>
    <mergeCell ref="L101:P101"/>
    <mergeCell ref="F107:J107"/>
    <mergeCell ref="L107:P107"/>
    <mergeCell ref="F105:J105"/>
    <mergeCell ref="L105:P105"/>
    <mergeCell ref="F102:J102"/>
    <mergeCell ref="L102:P102"/>
    <mergeCell ref="A115:L115"/>
    <mergeCell ref="A117:L117"/>
    <mergeCell ref="A118:L118"/>
    <mergeCell ref="AJ97:AN97"/>
    <mergeCell ref="AJ98:AN98"/>
    <mergeCell ref="AJ100:AN100"/>
    <mergeCell ref="AJ101:AN101"/>
    <mergeCell ref="R97:V97"/>
    <mergeCell ref="R98:V98"/>
    <mergeCell ref="R100:V100"/>
    <mergeCell ref="R101:V101"/>
    <mergeCell ref="X97:AB97"/>
    <mergeCell ref="X98:AB98"/>
    <mergeCell ref="X100:AB100"/>
    <mergeCell ref="X101:AB101"/>
    <mergeCell ref="AD97:AH97"/>
    <mergeCell ref="AD98:AH98"/>
    <mergeCell ref="AD100:AH100"/>
    <mergeCell ref="AD101:AH101"/>
  </mergeCells>
  <dataValidations count="3">
    <dataValidation type="list" sqref="D23:D39" xr:uid="{2D825A2D-B124-474F-9643-1AACEC2ADFE3}">
      <formula1>$D$12:$D$18</formula1>
    </dataValidation>
    <dataValidation type="list" allowBlank="1" showErrorMessage="1" sqref="E23:E42" xr:uid="{0A2D6122-4D15-4492-A449-F0F282A08532}">
      <formula1>$E$10:$E$11</formula1>
    </dataValidation>
    <dataValidation type="list" allowBlank="1" showErrorMessage="1" sqref="C23:C42" xr:uid="{BAEA44C2-911B-42ED-948B-11705ECF97F1}">
      <formula1>$D$10:$D$11</formula1>
    </dataValidation>
  </dataValidations>
  <pageMargins left="0.2" right="0.2" top="0.25" bottom="0.25" header="0.3" footer="0.3"/>
  <pageSetup scale="23"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workbookViewId="0">
      <selection activeCell="B27" sqref="B27"/>
    </sheetView>
  </sheetViews>
  <sheetFormatPr defaultColWidth="8.7265625" defaultRowHeight="14.5" x14ac:dyDescent="0.35"/>
  <cols>
    <col min="1" max="1" width="53.26953125" customWidth="1"/>
  </cols>
  <sheetData>
    <row r="1" spans="1:2" x14ac:dyDescent="0.35">
      <c r="A1" s="173" t="s">
        <v>122</v>
      </c>
      <c r="B1" s="172" t="s">
        <v>115</v>
      </c>
    </row>
    <row r="2" spans="1:2" x14ac:dyDescent="0.35">
      <c r="A2" s="169"/>
      <c r="B2" s="171" t="s">
        <v>123</v>
      </c>
    </row>
    <row r="3" spans="1:2" x14ac:dyDescent="0.35">
      <c r="A3" t="s">
        <v>124</v>
      </c>
      <c r="B3">
        <v>24345</v>
      </c>
    </row>
    <row r="4" spans="1:2" x14ac:dyDescent="0.35">
      <c r="A4" t="s">
        <v>125</v>
      </c>
      <c r="B4">
        <v>12173</v>
      </c>
    </row>
    <row r="5" spans="1:2" x14ac:dyDescent="0.35">
      <c r="A5" t="s">
        <v>126</v>
      </c>
      <c r="B5">
        <v>24345</v>
      </c>
    </row>
    <row r="6" spans="1:2" x14ac:dyDescent="0.35">
      <c r="A6" t="s">
        <v>127</v>
      </c>
      <c r="B6">
        <v>2435</v>
      </c>
    </row>
    <row r="7" spans="1:2" x14ac:dyDescent="0.35">
      <c r="A7" t="s">
        <v>128</v>
      </c>
      <c r="B7">
        <v>12988</v>
      </c>
    </row>
    <row r="8" spans="1:2" x14ac:dyDescent="0.35">
      <c r="A8" t="s">
        <v>129</v>
      </c>
      <c r="B8">
        <v>10336</v>
      </c>
    </row>
    <row r="9" spans="1:2" x14ac:dyDescent="0.35">
      <c r="A9" t="s">
        <v>130</v>
      </c>
      <c r="B9">
        <v>30550</v>
      </c>
    </row>
    <row r="10" spans="1:2" x14ac:dyDescent="0.35">
      <c r="A10" t="s">
        <v>131</v>
      </c>
      <c r="B10">
        <v>30550</v>
      </c>
    </row>
    <row r="11" spans="1:2" x14ac:dyDescent="0.35">
      <c r="A11" t="s">
        <v>132</v>
      </c>
      <c r="B11">
        <v>37000</v>
      </c>
    </row>
    <row r="12" spans="1:2" x14ac:dyDescent="0.35">
      <c r="A12" t="s">
        <v>133</v>
      </c>
      <c r="B12">
        <v>39145</v>
      </c>
    </row>
    <row r="13" spans="1:2" x14ac:dyDescent="0.35">
      <c r="A13" t="s">
        <v>134</v>
      </c>
      <c r="B13" s="170">
        <v>18480</v>
      </c>
    </row>
    <row r="14" spans="1:2" x14ac:dyDescent="0.35">
      <c r="A14" t="s">
        <v>135</v>
      </c>
      <c r="B14" s="170">
        <v>29040</v>
      </c>
    </row>
    <row r="15" spans="1:2" x14ac:dyDescent="0.35">
      <c r="A15" t="s">
        <v>136</v>
      </c>
      <c r="B15">
        <v>1000</v>
      </c>
    </row>
    <row r="16" spans="1:2" x14ac:dyDescent="0.35">
      <c r="A16" t="s">
        <v>137</v>
      </c>
      <c r="B16">
        <v>300</v>
      </c>
    </row>
    <row r="17" spans="1:2" x14ac:dyDescent="0.35">
      <c r="A17" t="s">
        <v>138</v>
      </c>
      <c r="B17">
        <v>1500</v>
      </c>
    </row>
    <row r="18" spans="1:2" x14ac:dyDescent="0.35">
      <c r="A18" t="s">
        <v>139</v>
      </c>
      <c r="B18">
        <v>3000</v>
      </c>
    </row>
    <row r="19" spans="1:2" x14ac:dyDescent="0.35">
      <c r="A19" t="s">
        <v>140</v>
      </c>
      <c r="B19" s="169" t="s">
        <v>123</v>
      </c>
    </row>
    <row r="20" spans="1:2" x14ac:dyDescent="0.35">
      <c r="B20">
        <f>SUM(B3:B18)</f>
        <v>277187</v>
      </c>
    </row>
    <row r="23" spans="1:2" x14ac:dyDescent="0.35">
      <c r="A23" t="s">
        <v>141</v>
      </c>
      <c r="B23" t="s">
        <v>123</v>
      </c>
    </row>
    <row r="24" spans="1:2" x14ac:dyDescent="0.35">
      <c r="A24" t="s">
        <v>142</v>
      </c>
    </row>
    <row r="25" spans="1:2" x14ac:dyDescent="0.35">
      <c r="A25" t="s">
        <v>143</v>
      </c>
    </row>
    <row r="26" spans="1:2" x14ac:dyDescent="0.35">
      <c r="A26" t="s">
        <v>144</v>
      </c>
    </row>
    <row r="27" spans="1:2" x14ac:dyDescent="0.35">
      <c r="A27" t="s">
        <v>145</v>
      </c>
    </row>
    <row r="28" spans="1:2" x14ac:dyDescent="0.35">
      <c r="A28"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1"/>
  <sheetViews>
    <sheetView workbookViewId="0">
      <selection activeCell="G24" sqref="G24"/>
    </sheetView>
  </sheetViews>
  <sheetFormatPr defaultColWidth="8.7265625" defaultRowHeight="14.5" x14ac:dyDescent="0.35"/>
  <cols>
    <col min="1" max="1" width="27.26953125" customWidth="1"/>
    <col min="2" max="2" width="5.453125" customWidth="1"/>
  </cols>
  <sheetData>
    <row r="1" spans="1:50" ht="15" thickBot="1" x14ac:dyDescent="0.4"/>
    <row r="2" spans="1:50" s="1" customFormat="1" ht="23.25" customHeight="1" thickBot="1" x14ac:dyDescent="0.5">
      <c r="A2" s="270" t="s">
        <v>86</v>
      </c>
      <c r="B2" s="97"/>
      <c r="C2" s="97"/>
      <c r="D2" s="97"/>
      <c r="E2" s="73"/>
      <c r="F2" s="73"/>
      <c r="G2" s="73"/>
      <c r="H2" s="119"/>
      <c r="I2" s="120"/>
      <c r="J2" s="120"/>
      <c r="K2" s="120"/>
      <c r="L2" s="120"/>
      <c r="M2" s="120"/>
      <c r="N2" s="119"/>
      <c r="O2" s="120"/>
      <c r="P2" s="120"/>
      <c r="Q2" s="120"/>
      <c r="R2" s="120"/>
      <c r="S2" s="120"/>
      <c r="T2" s="119"/>
      <c r="U2" s="120"/>
      <c r="V2" s="120"/>
      <c r="W2" s="120"/>
      <c r="X2" s="120"/>
      <c r="Y2" s="120"/>
      <c r="Z2" s="119"/>
      <c r="AA2" s="120"/>
      <c r="AB2" s="120"/>
      <c r="AC2" s="120"/>
      <c r="AD2" s="120"/>
      <c r="AE2" s="120"/>
      <c r="AF2" s="121"/>
      <c r="AG2" s="99"/>
      <c r="AH2" s="77"/>
      <c r="AI2" s="77"/>
      <c r="AJ2" s="77"/>
      <c r="AK2" s="77"/>
      <c r="AL2" s="77"/>
      <c r="AM2" s="77"/>
      <c r="AN2" s="77"/>
      <c r="AO2" s="77"/>
      <c r="AP2" s="17"/>
      <c r="AQ2" s="17"/>
      <c r="AR2" s="17"/>
    </row>
    <row r="3" spans="1:50" s="1" customFormat="1" ht="13.4" customHeight="1" thickBot="1" x14ac:dyDescent="0.5">
      <c r="A3" s="174"/>
      <c r="B3" s="175"/>
      <c r="C3" s="175"/>
      <c r="D3" s="175"/>
      <c r="E3" s="176"/>
      <c r="F3" s="176"/>
      <c r="G3" s="176"/>
      <c r="H3" s="175"/>
      <c r="I3" s="176"/>
      <c r="J3" s="176"/>
      <c r="K3" s="176"/>
      <c r="L3" s="176"/>
      <c r="M3" s="176"/>
      <c r="N3" s="175"/>
      <c r="O3" s="176"/>
      <c r="P3" s="176"/>
      <c r="Q3" s="176"/>
      <c r="R3" s="176"/>
      <c r="S3" s="176"/>
      <c r="T3" s="175"/>
      <c r="U3" s="176"/>
      <c r="V3" s="176"/>
      <c r="W3" s="176"/>
      <c r="X3" s="176"/>
      <c r="Y3" s="176"/>
      <c r="Z3" s="175"/>
      <c r="AA3" s="176"/>
      <c r="AB3" s="176"/>
      <c r="AC3" s="176"/>
      <c r="AD3" s="176"/>
      <c r="AE3" s="176"/>
      <c r="AF3" s="177"/>
      <c r="AG3" s="178"/>
      <c r="AH3" s="31"/>
      <c r="AI3" s="31"/>
      <c r="AJ3" s="31"/>
      <c r="AK3" s="31"/>
      <c r="AL3" s="31"/>
      <c r="AM3" s="31"/>
      <c r="AN3" s="31"/>
      <c r="AO3" s="31"/>
    </row>
    <row r="4" spans="1:50" s="1" customFormat="1" ht="23.15" customHeight="1" thickBot="1" x14ac:dyDescent="0.35">
      <c r="A4" s="271"/>
      <c r="B4" s="122"/>
      <c r="C4" s="123" t="s">
        <v>87</v>
      </c>
      <c r="D4" s="123" t="s">
        <v>88</v>
      </c>
      <c r="E4" s="123" t="s">
        <v>6</v>
      </c>
      <c r="F4" s="124" t="s">
        <v>89</v>
      </c>
      <c r="G4" s="125"/>
      <c r="H4" s="126"/>
      <c r="I4" s="123" t="s">
        <v>87</v>
      </c>
      <c r="J4" s="123" t="s">
        <v>88</v>
      </c>
      <c r="K4" s="123" t="s">
        <v>6</v>
      </c>
      <c r="L4" s="124" t="s">
        <v>89</v>
      </c>
      <c r="M4" s="125"/>
      <c r="N4" s="126"/>
      <c r="O4" s="123" t="s">
        <v>87</v>
      </c>
      <c r="P4" s="123" t="s">
        <v>88</v>
      </c>
      <c r="Q4" s="123" t="s">
        <v>6</v>
      </c>
      <c r="R4" s="124" t="s">
        <v>89</v>
      </c>
      <c r="S4" s="125"/>
      <c r="T4" s="127"/>
      <c r="U4" s="123" t="s">
        <v>87</v>
      </c>
      <c r="V4" s="123" t="s">
        <v>88</v>
      </c>
      <c r="W4" s="123" t="s">
        <v>6</v>
      </c>
      <c r="X4" s="124" t="s">
        <v>89</v>
      </c>
      <c r="Y4" s="125"/>
      <c r="Z4" s="126"/>
      <c r="AA4" s="123" t="s">
        <v>87</v>
      </c>
      <c r="AB4" s="123" t="s">
        <v>88</v>
      </c>
      <c r="AC4" s="123" t="s">
        <v>6</v>
      </c>
      <c r="AD4" s="128" t="s">
        <v>89</v>
      </c>
      <c r="AE4" s="129"/>
      <c r="AF4" s="130"/>
      <c r="AG4" s="131"/>
      <c r="AH4" s="77"/>
      <c r="AI4" s="77"/>
      <c r="AJ4" s="77"/>
      <c r="AK4" s="77"/>
      <c r="AL4" s="77"/>
      <c r="AM4" s="77"/>
      <c r="AN4" s="77"/>
      <c r="AO4" s="77"/>
      <c r="AP4" s="17"/>
      <c r="AQ4" s="17"/>
      <c r="AR4" s="17"/>
    </row>
    <row r="5" spans="1:50" s="1" customFormat="1" x14ac:dyDescent="0.35">
      <c r="A5" s="179" t="s">
        <v>147</v>
      </c>
      <c r="B5" s="134"/>
      <c r="C5" s="248"/>
      <c r="D5" s="248"/>
      <c r="E5" s="209">
        <f>SUM(C5:D5)</f>
        <v>0</v>
      </c>
      <c r="F5" s="256">
        <f>IF(E5&lt;=24999,E5,E5-(E5-25000))</f>
        <v>0</v>
      </c>
      <c r="G5" s="133"/>
      <c r="H5" s="132"/>
      <c r="I5" s="248"/>
      <c r="J5" s="248"/>
      <c r="K5" s="209">
        <f>SUM(I5:J5)</f>
        <v>0</v>
      </c>
      <c r="L5" s="256">
        <f>IF(F5+K5&lt;=24999,K5,(25000-F5))</f>
        <v>0</v>
      </c>
      <c r="M5" s="133"/>
      <c r="N5" s="132"/>
      <c r="O5" s="248"/>
      <c r="P5" s="248"/>
      <c r="Q5" s="209">
        <f>SUM(O5:P5)</f>
        <v>0</v>
      </c>
      <c r="R5" s="256">
        <f>IF(F5+L5+Q5&lt;=24999,Q5,(25000-L5-F5))</f>
        <v>0</v>
      </c>
      <c r="S5" s="133"/>
      <c r="T5" s="134"/>
      <c r="U5" s="248"/>
      <c r="V5" s="248"/>
      <c r="W5" s="209">
        <f>SUM(U5:V5)</f>
        <v>0</v>
      </c>
      <c r="X5" s="256">
        <f>IF(F5+L5+R5+W5&lt;=24999,W5,(25000-R5-L5-F5))</f>
        <v>0</v>
      </c>
      <c r="Y5" s="133"/>
      <c r="Z5" s="132"/>
      <c r="AA5" s="248"/>
      <c r="AB5" s="248"/>
      <c r="AC5" s="209">
        <f>SUM(AA5:AB5)</f>
        <v>0</v>
      </c>
      <c r="AD5" s="257">
        <f>IF(F5+L5+R5+X5+AC5&lt;=24999,AC5,(25000-X5-R5-L5-F5))</f>
        <v>0</v>
      </c>
      <c r="AE5" s="135"/>
      <c r="AF5" s="136">
        <f>E5+K5+Q5+W5+AC5</f>
        <v>0</v>
      </c>
      <c r="AG5" s="207"/>
      <c r="AH5" s="77"/>
      <c r="AI5" s="77"/>
      <c r="AJ5" s="77"/>
      <c r="AK5" s="77"/>
      <c r="AL5" s="77"/>
      <c r="AM5" s="77"/>
      <c r="AN5" s="77"/>
      <c r="AO5" s="77"/>
      <c r="AP5" s="17"/>
      <c r="AQ5" s="17"/>
      <c r="AR5" s="17"/>
    </row>
    <row r="6" spans="1:50" s="1" customFormat="1" x14ac:dyDescent="0.35">
      <c r="A6" s="180" t="s">
        <v>148</v>
      </c>
      <c r="B6" s="134"/>
      <c r="C6" s="248"/>
      <c r="D6" s="248"/>
      <c r="E6" s="209">
        <f>SUM(C6:D6)</f>
        <v>0</v>
      </c>
      <c r="F6" s="256">
        <f>IF(E6&lt;=24999,E6,E6-(E6-25000))</f>
        <v>0</v>
      </c>
      <c r="G6" s="133"/>
      <c r="H6" s="132"/>
      <c r="I6" s="248"/>
      <c r="J6" s="248"/>
      <c r="K6" s="209">
        <f>SUM(I6:J6)</f>
        <v>0</v>
      </c>
      <c r="L6" s="256">
        <f>IF(F6+K6&lt;=24999,K6,(25000-F6))</f>
        <v>0</v>
      </c>
      <c r="M6" s="133"/>
      <c r="N6" s="132"/>
      <c r="O6" s="248"/>
      <c r="P6" s="248"/>
      <c r="Q6" s="209">
        <f>SUM(O6:P6)</f>
        <v>0</v>
      </c>
      <c r="R6" s="256">
        <f>IF(F6+L6+Q6&lt;=24999,Q6,(25000-L6-F6))</f>
        <v>0</v>
      </c>
      <c r="S6" s="133"/>
      <c r="T6" s="134"/>
      <c r="U6" s="248"/>
      <c r="V6" s="248"/>
      <c r="W6" s="209">
        <f>SUM(U6:V6)</f>
        <v>0</v>
      </c>
      <c r="X6" s="256">
        <f>IF(F6+L6+R6+W6&lt;=24999,W6,(25000-R6-L6-F6))</f>
        <v>0</v>
      </c>
      <c r="Y6" s="133"/>
      <c r="Z6" s="132"/>
      <c r="AA6" s="248"/>
      <c r="AB6" s="248"/>
      <c r="AC6" s="209">
        <f>SUM(AA6:AB6)</f>
        <v>0</v>
      </c>
      <c r="AD6" s="257">
        <f>IF(F6+L6+R6+X6+AC6&lt;=24999,AC6,(25000-X6-R6-L6-F6))</f>
        <v>0</v>
      </c>
      <c r="AE6" s="135"/>
      <c r="AF6" s="136">
        <f>E6+K6+Q6+W6+AC6</f>
        <v>0</v>
      </c>
      <c r="AG6" s="207"/>
      <c r="AH6" s="77"/>
      <c r="AI6" s="77"/>
      <c r="AJ6" s="77"/>
      <c r="AK6" s="77"/>
      <c r="AL6" s="77"/>
      <c r="AM6" s="77"/>
      <c r="AN6" s="77"/>
      <c r="AO6" s="77"/>
      <c r="AP6" s="17"/>
      <c r="AQ6" s="17"/>
      <c r="AR6" s="17"/>
    </row>
    <row r="7" spans="1:50" s="1" customFormat="1" x14ac:dyDescent="0.35">
      <c r="A7" s="180" t="s">
        <v>149</v>
      </c>
      <c r="B7" s="134"/>
      <c r="C7" s="248"/>
      <c r="D7" s="248"/>
      <c r="E7" s="209">
        <f>SUM(C7:D7)</f>
        <v>0</v>
      </c>
      <c r="F7" s="256">
        <f>IF(E7&lt;=24999,E7,E7-(E7-25000))</f>
        <v>0</v>
      </c>
      <c r="G7" s="133"/>
      <c r="H7" s="132"/>
      <c r="I7" s="248"/>
      <c r="J7" s="248"/>
      <c r="K7" s="209">
        <f>SUM(I7:J7)</f>
        <v>0</v>
      </c>
      <c r="L7" s="256">
        <f>IF(F7+K7&lt;=24999,K7,(25000-F7))</f>
        <v>0</v>
      </c>
      <c r="M7" s="133"/>
      <c r="N7" s="132"/>
      <c r="O7" s="248"/>
      <c r="P7" s="248"/>
      <c r="Q7" s="209">
        <f>SUM(O7:P7)</f>
        <v>0</v>
      </c>
      <c r="R7" s="256">
        <f>IF(F7+L7+Q7&lt;=24999,Q7,(25000-L7-F7))</f>
        <v>0</v>
      </c>
      <c r="S7" s="133"/>
      <c r="T7" s="134"/>
      <c r="U7" s="248"/>
      <c r="V7" s="248"/>
      <c r="W7" s="209">
        <f>SUM(U7:V7)</f>
        <v>0</v>
      </c>
      <c r="X7" s="256">
        <f>IF(F7+L7+R7+W7&lt;=24999,W7,(25000-R7-L7-F7))</f>
        <v>0</v>
      </c>
      <c r="Y7" s="133"/>
      <c r="Z7" s="132"/>
      <c r="AA7" s="248"/>
      <c r="AB7" s="248"/>
      <c r="AC7" s="209">
        <f>SUM(AA7:AB7)</f>
        <v>0</v>
      </c>
      <c r="AD7" s="257">
        <f>IF(F7+L7+R7+X7+AC7&lt;=24999,AC7,(25000-X7-R7-L7-F7))</f>
        <v>0</v>
      </c>
      <c r="AE7" s="135"/>
      <c r="AF7" s="136">
        <f>E7+K7+Q7+W7+AC7</f>
        <v>0</v>
      </c>
      <c r="AG7" s="137"/>
      <c r="AH7" s="77"/>
      <c r="AI7" s="77"/>
      <c r="AJ7" s="77"/>
      <c r="AK7" s="77"/>
      <c r="AL7" s="77"/>
      <c r="AM7" s="77"/>
      <c r="AN7" s="77"/>
      <c r="AO7" s="77"/>
      <c r="AP7" s="17"/>
      <c r="AQ7" s="17"/>
      <c r="AR7" s="17"/>
    </row>
    <row r="8" spans="1:50" s="1" customFormat="1" x14ac:dyDescent="0.35">
      <c r="A8" s="180" t="s">
        <v>150</v>
      </c>
      <c r="B8" s="134"/>
      <c r="C8" s="248"/>
      <c r="D8" s="248"/>
      <c r="E8" s="209">
        <f>SUM(C8:D8)</f>
        <v>0</v>
      </c>
      <c r="F8" s="256">
        <f>IF(E8&lt;=24999,E8,E8-(E8-25000))</f>
        <v>0</v>
      </c>
      <c r="G8" s="133"/>
      <c r="H8" s="132"/>
      <c r="I8" s="248"/>
      <c r="J8" s="248"/>
      <c r="K8" s="209">
        <f>SUM(I8:J8)</f>
        <v>0</v>
      </c>
      <c r="L8" s="256">
        <f>IF(F8+K8&lt;=24999,K8,(25000-F8))</f>
        <v>0</v>
      </c>
      <c r="M8" s="133"/>
      <c r="N8" s="132"/>
      <c r="O8" s="248"/>
      <c r="P8" s="248"/>
      <c r="Q8" s="209">
        <f>SUM(O8:P8)</f>
        <v>0</v>
      </c>
      <c r="R8" s="256">
        <f>IF(F8+L8+Q8&lt;=24999,Q8,(25000-L8-F8))</f>
        <v>0</v>
      </c>
      <c r="S8" s="133"/>
      <c r="T8" s="134"/>
      <c r="U8" s="248"/>
      <c r="V8" s="248"/>
      <c r="W8" s="209">
        <f>SUM(U8:V8)</f>
        <v>0</v>
      </c>
      <c r="X8" s="256">
        <f>IF(F8+L8+R8+W8&lt;=24999,W8,(25000-R8-L8-F8))</f>
        <v>0</v>
      </c>
      <c r="Y8" s="133"/>
      <c r="Z8" s="132"/>
      <c r="AA8" s="248"/>
      <c r="AB8" s="248"/>
      <c r="AC8" s="209">
        <f>SUM(AA8:AB8)</f>
        <v>0</v>
      </c>
      <c r="AD8" s="257">
        <f>IF(F8+L8+R8+X8+AC8&lt;=24999,AC8,(25000-X8-R8-L8-F8))</f>
        <v>0</v>
      </c>
      <c r="AE8" s="135"/>
      <c r="AF8" s="136">
        <f>E8+K8+Q8+W8+AC8</f>
        <v>0</v>
      </c>
      <c r="AG8" s="207"/>
      <c r="AH8" s="77"/>
      <c r="AI8" s="77"/>
      <c r="AJ8" s="77"/>
      <c r="AK8" s="77"/>
      <c r="AL8" s="77"/>
      <c r="AM8" s="77"/>
      <c r="AN8" s="77"/>
      <c r="AO8" s="77"/>
      <c r="AP8" s="17"/>
      <c r="AQ8" s="17"/>
      <c r="AR8" s="17"/>
    </row>
    <row r="9" spans="1:50" s="1" customFormat="1" ht="13.5" thickBot="1" x14ac:dyDescent="0.35">
      <c r="A9" s="182" t="s">
        <v>94</v>
      </c>
      <c r="B9" s="134"/>
      <c r="C9" s="248"/>
      <c r="D9" s="248"/>
      <c r="E9" s="209">
        <f>SUM(C9:D9)</f>
        <v>0</v>
      </c>
      <c r="F9" s="256">
        <f>IF(E9&lt;=24999,E9,E9-(E9-25000))</f>
        <v>0</v>
      </c>
      <c r="G9" s="133"/>
      <c r="H9" s="132"/>
      <c r="I9" s="248"/>
      <c r="J9" s="248"/>
      <c r="K9" s="209">
        <f>SUM(I9:J9)</f>
        <v>0</v>
      </c>
      <c r="L9" s="256">
        <f>IF(F9+K9&lt;=24999,K9,(25000-F9))</f>
        <v>0</v>
      </c>
      <c r="M9" s="133"/>
      <c r="N9" s="132"/>
      <c r="O9" s="248"/>
      <c r="P9" s="248"/>
      <c r="Q9" s="209">
        <f>SUM(O9:P9)</f>
        <v>0</v>
      </c>
      <c r="R9" s="256">
        <f>IF(F9+L9+Q9&lt;=24999,Q9,(25000-L9-F9))</f>
        <v>0</v>
      </c>
      <c r="S9" s="133"/>
      <c r="T9" s="134"/>
      <c r="U9" s="248"/>
      <c r="V9" s="248"/>
      <c r="W9" s="209">
        <f>SUM(U9:V9)</f>
        <v>0</v>
      </c>
      <c r="X9" s="256">
        <f>IF(F9+L9+R9+W9&lt;=24999,W9,(25000-R9-L9-F9))</f>
        <v>0</v>
      </c>
      <c r="Y9" s="133"/>
      <c r="Z9" s="132"/>
      <c r="AA9" s="248"/>
      <c r="AB9" s="248"/>
      <c r="AC9" s="209">
        <f>SUM(AA9:AB9)</f>
        <v>0</v>
      </c>
      <c r="AD9" s="257">
        <f>IF(F9+L9+R9+X9+AC9&lt;=24999,AC9,(25000-X9-R9-L9-F9))</f>
        <v>0</v>
      </c>
      <c r="AE9" s="135"/>
      <c r="AF9" s="136">
        <f>E9+K9+Q9+W9+AC9</f>
        <v>0</v>
      </c>
      <c r="AG9" s="207"/>
      <c r="AH9" s="77"/>
      <c r="AI9" s="77"/>
      <c r="AJ9" s="77"/>
      <c r="AK9" s="77"/>
      <c r="AL9" s="77"/>
      <c r="AM9" s="77"/>
      <c r="AN9" s="77"/>
      <c r="AO9" s="77"/>
      <c r="AP9" s="17"/>
      <c r="AQ9" s="17"/>
      <c r="AR9" s="17"/>
    </row>
    <row r="10" spans="1:50" s="1" customFormat="1" ht="13.5" thickBot="1" x14ac:dyDescent="0.35">
      <c r="A10" s="181"/>
      <c r="B10" s="141"/>
      <c r="C10" s="142">
        <f>SUM(C5:C9)</f>
        <v>0</v>
      </c>
      <c r="D10" s="142">
        <f>SUM(D5:D9)</f>
        <v>0</v>
      </c>
      <c r="E10" s="10">
        <f>SUM(E5:E9)</f>
        <v>0</v>
      </c>
      <c r="F10" s="143">
        <f>SUM(F5:F9)</f>
        <v>0</v>
      </c>
      <c r="G10" s="144"/>
      <c r="H10" s="141"/>
      <c r="I10" s="142">
        <f>SUM(I5:I9)</f>
        <v>0</v>
      </c>
      <c r="J10" s="142">
        <f>SUM(J5:J9)</f>
        <v>0</v>
      </c>
      <c r="K10" s="10">
        <f>SUM(K5:K9)</f>
        <v>0</v>
      </c>
      <c r="L10" s="143">
        <f>SUM(L5:L9)</f>
        <v>0</v>
      </c>
      <c r="M10" s="144"/>
      <c r="N10" s="141"/>
      <c r="O10" s="142">
        <f>SUM(O5:O9)</f>
        <v>0</v>
      </c>
      <c r="P10" s="142">
        <f>SUM(P5:P9)</f>
        <v>0</v>
      </c>
      <c r="Q10" s="10">
        <f>SUM(Q5:Q9)</f>
        <v>0</v>
      </c>
      <c r="R10" s="143">
        <f>SUM(R5:R9)</f>
        <v>0</v>
      </c>
      <c r="S10" s="144"/>
      <c r="T10" s="145"/>
      <c r="U10" s="142">
        <f>SUM(U5:U9)</f>
        <v>0</v>
      </c>
      <c r="V10" s="142">
        <f>SUM(V5:V9)</f>
        <v>0</v>
      </c>
      <c r="W10" s="10">
        <f>SUM(W5:W9)</f>
        <v>0</v>
      </c>
      <c r="X10" s="143">
        <f>SUM(X5:X9)</f>
        <v>0</v>
      </c>
      <c r="Y10" s="144"/>
      <c r="Z10" s="141"/>
      <c r="AA10" s="142">
        <f>SUM(AA5:AA9)</f>
        <v>0</v>
      </c>
      <c r="AB10" s="142">
        <f>SUM(AB5:AB9)</f>
        <v>0</v>
      </c>
      <c r="AC10" s="10">
        <f>SUM(AC5:AC9)</f>
        <v>0</v>
      </c>
      <c r="AD10" s="146">
        <f>SUM(AD5:AD9)</f>
        <v>0</v>
      </c>
      <c r="AE10" s="135"/>
      <c r="AF10" s="147"/>
      <c r="AG10" s="79"/>
      <c r="AH10" s="77"/>
      <c r="AI10" s="77"/>
      <c r="AJ10" s="77"/>
      <c r="AK10" s="77"/>
      <c r="AL10" s="77"/>
      <c r="AM10" s="77"/>
      <c r="AN10" s="77"/>
      <c r="AO10" s="77"/>
      <c r="AP10" s="17"/>
      <c r="AQ10" s="17"/>
      <c r="AR10" s="17"/>
    </row>
    <row r="11" spans="1:50" s="1" customFormat="1" ht="17.25" customHeight="1" thickBot="1" x14ac:dyDescent="0.35">
      <c r="A11" s="768" t="s">
        <v>95</v>
      </c>
      <c r="B11" s="802"/>
      <c r="C11" s="802"/>
      <c r="D11" s="802"/>
      <c r="E11" s="802"/>
      <c r="F11" s="862"/>
      <c r="G11" s="148">
        <f>E10</f>
        <v>0</v>
      </c>
      <c r="H11" s="801" t="s">
        <v>96</v>
      </c>
      <c r="I11" s="802"/>
      <c r="J11" s="802"/>
      <c r="K11" s="802"/>
      <c r="L11" s="862"/>
      <c r="M11" s="149">
        <f>K10</f>
        <v>0</v>
      </c>
      <c r="N11" s="768" t="s">
        <v>97</v>
      </c>
      <c r="O11" s="769"/>
      <c r="P11" s="769"/>
      <c r="Q11" s="769"/>
      <c r="R11" s="770"/>
      <c r="S11" s="150">
        <f>Q10</f>
        <v>0</v>
      </c>
      <c r="T11" s="769" t="s">
        <v>98</v>
      </c>
      <c r="U11" s="769"/>
      <c r="V11" s="769"/>
      <c r="W11" s="769"/>
      <c r="X11" s="770"/>
      <c r="Y11" s="149">
        <f>W10</f>
        <v>0</v>
      </c>
      <c r="Z11" s="768" t="s">
        <v>99</v>
      </c>
      <c r="AA11" s="769"/>
      <c r="AB11" s="769"/>
      <c r="AC11" s="769"/>
      <c r="AD11" s="770"/>
      <c r="AE11" s="150">
        <f>AC10</f>
        <v>0</v>
      </c>
      <c r="AF11" s="118">
        <f>AE11+Y11+S11+M11+G11</f>
        <v>0</v>
      </c>
      <c r="AG11" s="66" t="b">
        <f>IF(AF11=SUM(AF5:AF9),TRUE)</f>
        <v>1</v>
      </c>
      <c r="AH11" s="77"/>
      <c r="AI11" s="77"/>
      <c r="AJ11" s="77"/>
      <c r="AK11" s="77"/>
      <c r="AL11" s="77"/>
      <c r="AM11" s="77"/>
      <c r="AN11" s="77"/>
      <c r="AO11" s="77"/>
      <c r="AP11" s="17"/>
      <c r="AQ11" s="17"/>
      <c r="AR11" s="17"/>
      <c r="AS11" s="17"/>
      <c r="AT11" s="17"/>
      <c r="AU11" s="17"/>
      <c r="AV11" s="17"/>
      <c r="AW11" s="17"/>
      <c r="AX11" s="17"/>
    </row>
  </sheetData>
  <mergeCells count="5">
    <mergeCell ref="H11:L11"/>
    <mergeCell ref="N11:R11"/>
    <mergeCell ref="T11:X11"/>
    <mergeCell ref="Z11:AD11"/>
    <mergeCell ref="A11:F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161C-21ED-4DCC-8D01-18C648DB232B}">
  <dimension ref="A1:BH121"/>
  <sheetViews>
    <sheetView topLeftCell="A48" zoomScale="85" zoomScaleNormal="85" workbookViewId="0">
      <selection activeCell="B63" sqref="B63:E63"/>
    </sheetView>
  </sheetViews>
  <sheetFormatPr defaultColWidth="9.1796875" defaultRowHeight="13" x14ac:dyDescent="0.3"/>
  <cols>
    <col min="1" max="1" width="5.453125" style="1" customWidth="1"/>
    <col min="2" max="2" width="28.453125" style="1" customWidth="1"/>
    <col min="3" max="3" width="7.54296875" style="1" customWidth="1"/>
    <col min="4" max="4" width="30.453125" style="1" customWidth="1"/>
    <col min="5" max="5" width="10.453125" style="1" customWidth="1"/>
    <col min="6" max="6" width="10.54296875" style="1" customWidth="1"/>
    <col min="7" max="7" width="9.81640625" style="1" customWidth="1"/>
    <col min="8" max="8" width="10" style="1" customWidth="1"/>
    <col min="9" max="9" width="10.54296875" style="1" customWidth="1"/>
    <col min="10" max="10" width="9.7265625" style="1" customWidth="1"/>
    <col min="11" max="11" width="11.81640625" style="1" customWidth="1"/>
    <col min="12" max="12" width="11.54296875" style="1" customWidth="1"/>
    <col min="13" max="13" width="9.81640625" style="1" customWidth="1"/>
    <col min="14" max="14" width="9.54296875" style="1" customWidth="1"/>
    <col min="15" max="15" width="10.54296875" style="1" customWidth="1"/>
    <col min="16" max="16" width="9.81640625" style="1" customWidth="1"/>
    <col min="17" max="17" width="12.26953125" style="1" customWidth="1"/>
    <col min="18" max="18" width="10.7265625" style="1" customWidth="1"/>
    <col min="19" max="19" width="9.81640625" style="1" customWidth="1"/>
    <col min="20" max="20" width="9.54296875" style="1" customWidth="1"/>
    <col min="21" max="21" width="10.54296875" style="1" customWidth="1"/>
    <col min="22" max="22" width="9.7265625" style="1" customWidth="1"/>
    <col min="23" max="23" width="12.1796875" style="1" customWidth="1"/>
    <col min="24" max="24" width="11.54296875" style="1" customWidth="1"/>
    <col min="25" max="25" width="9.81640625" style="1" customWidth="1"/>
    <col min="26" max="26" width="9.54296875" style="1" customWidth="1"/>
    <col min="27" max="27" width="9.81640625" style="1" customWidth="1"/>
    <col min="28" max="28" width="9" style="1" customWidth="1"/>
    <col min="29" max="29" width="12.26953125" style="1" customWidth="1"/>
    <col min="30" max="30" width="11.54296875" style="1" customWidth="1"/>
    <col min="31" max="31" width="9.81640625" style="1" customWidth="1"/>
    <col min="32" max="32" width="9" style="1" customWidth="1"/>
    <col min="33" max="33" width="10.26953125" style="1" customWidth="1"/>
    <col min="34" max="34" width="9" style="1" customWidth="1"/>
    <col min="35" max="35" width="12" style="1" customWidth="1"/>
    <col min="36" max="36" width="11.54296875" style="1" hidden="1" customWidth="1"/>
    <col min="37" max="37" width="9.81640625" style="1" hidden="1" customWidth="1"/>
    <col min="38" max="38" width="9.54296875" style="1" hidden="1" customWidth="1"/>
    <col min="39" max="39" width="9.81640625" style="1" hidden="1" customWidth="1"/>
    <col min="40" max="40" width="9" style="1" hidden="1" customWidth="1"/>
    <col min="41" max="41" width="12.26953125" style="1" hidden="1" customWidth="1"/>
    <col min="42" max="42" width="14.26953125" style="200" customWidth="1"/>
    <col min="43" max="43" width="12.1796875" style="201" customWidth="1"/>
    <col min="44" max="44" width="2.54296875" style="1" customWidth="1"/>
    <col min="45" max="45" width="13.54296875" style="1" customWidth="1"/>
    <col min="46" max="50" width="9" style="1" customWidth="1"/>
    <col min="51" max="16384" width="9.1796875" style="1"/>
  </cols>
  <sheetData>
    <row r="1" spans="1:53"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34"/>
      <c r="AQ1" s="33"/>
      <c r="AR1" s="17"/>
      <c r="AS1" s="17"/>
      <c r="AT1" s="17"/>
      <c r="AU1" s="17"/>
      <c r="AV1" s="17"/>
      <c r="AW1" s="17"/>
      <c r="AX1" s="17"/>
      <c r="AY1" s="17"/>
      <c r="AZ1" s="17"/>
      <c r="BA1" s="17"/>
    </row>
    <row r="2" spans="1:53" ht="21.75" customHeight="1" x14ac:dyDescent="0.35">
      <c r="A2" s="17"/>
      <c r="B2" s="718" t="s">
        <v>205</v>
      </c>
      <c r="C2" s="723"/>
      <c r="D2" s="720"/>
      <c r="E2" s="728"/>
      <c r="F2" s="728"/>
      <c r="G2" s="728"/>
      <c r="H2" s="728"/>
      <c r="I2" s="728"/>
      <c r="J2" s="729"/>
      <c r="L2" s="279" t="s">
        <v>156</v>
      </c>
      <c r="N2" s="218"/>
      <c r="O2" s="218"/>
      <c r="P2" s="218"/>
      <c r="Q2" s="218"/>
      <c r="R2" s="218"/>
      <c r="S2" s="17"/>
      <c r="T2" s="17"/>
      <c r="U2" s="17"/>
      <c r="V2" s="17"/>
      <c r="W2" s="17"/>
      <c r="X2" s="17"/>
      <c r="Y2" s="17"/>
      <c r="Z2" s="17"/>
      <c r="AA2" s="17"/>
      <c r="AB2" s="17"/>
      <c r="AC2" s="17"/>
      <c r="AD2" s="17"/>
      <c r="AE2" s="17"/>
      <c r="AF2" s="17"/>
      <c r="AG2" s="17"/>
      <c r="AH2" s="17"/>
      <c r="AI2" s="17"/>
      <c r="AJ2" s="17"/>
      <c r="AK2" s="17"/>
      <c r="AL2" s="17"/>
      <c r="AM2" s="17"/>
      <c r="AN2" s="17"/>
      <c r="AO2" s="17"/>
      <c r="AP2" s="34"/>
      <c r="AQ2" s="33"/>
      <c r="AR2" s="17"/>
      <c r="AS2" s="17"/>
      <c r="AT2" s="17"/>
      <c r="AU2" s="17"/>
      <c r="AV2" s="17"/>
      <c r="AW2" s="17"/>
      <c r="AX2" s="17"/>
      <c r="AY2" s="17"/>
      <c r="AZ2" s="17"/>
      <c r="BA2" s="17"/>
    </row>
    <row r="3" spans="1:53" ht="33.65" customHeight="1" x14ac:dyDescent="0.35">
      <c r="A3" s="17"/>
      <c r="B3" s="835" t="s">
        <v>158</v>
      </c>
      <c r="C3" s="836"/>
      <c r="D3" s="837" t="s">
        <v>423</v>
      </c>
      <c r="E3" s="838"/>
      <c r="F3" s="838"/>
      <c r="G3" s="838"/>
      <c r="H3" s="838"/>
      <c r="I3" s="838"/>
      <c r="J3" s="839"/>
      <c r="K3" s="17"/>
      <c r="L3" s="17"/>
      <c r="N3" s="218"/>
      <c r="O3" s="218"/>
      <c r="P3" s="218"/>
      <c r="Q3" s="218"/>
      <c r="S3" s="17"/>
      <c r="T3" s="17"/>
      <c r="U3" s="14"/>
      <c r="V3" s="14"/>
      <c r="W3" s="14"/>
      <c r="X3" s="14"/>
      <c r="Y3" s="17"/>
      <c r="Z3" s="17"/>
      <c r="AA3" s="17"/>
      <c r="AB3" s="15"/>
      <c r="AC3" s="15"/>
      <c r="AD3" s="15"/>
      <c r="AE3" s="17"/>
      <c r="AF3" s="17"/>
      <c r="AG3" s="17"/>
      <c r="AH3" s="15"/>
      <c r="AI3" s="15"/>
      <c r="AJ3" s="14"/>
      <c r="AK3" s="17"/>
      <c r="AL3" s="17"/>
      <c r="AM3" s="17"/>
      <c r="AN3" s="15"/>
      <c r="AO3" s="15"/>
      <c r="AP3" s="16"/>
      <c r="AQ3" s="354"/>
      <c r="AR3" s="17"/>
      <c r="AS3" s="17"/>
      <c r="AT3" s="17"/>
      <c r="AU3" s="17"/>
      <c r="AV3" s="17"/>
      <c r="AW3" s="17"/>
      <c r="AX3" s="17"/>
      <c r="AY3" s="17"/>
      <c r="AZ3" s="17"/>
      <c r="BA3" s="17"/>
    </row>
    <row r="4" spans="1:53" ht="16.5" customHeight="1" x14ac:dyDescent="0.35">
      <c r="A4" s="17"/>
      <c r="B4" s="718" t="s">
        <v>10</v>
      </c>
      <c r="C4" s="723"/>
      <c r="D4" s="374">
        <f>Instructions!C6</f>
        <v>0</v>
      </c>
      <c r="E4" s="288"/>
      <c r="G4" s="17"/>
      <c r="H4" s="17"/>
      <c r="I4" s="834" t="s">
        <v>11</v>
      </c>
      <c r="J4" s="834"/>
      <c r="K4" s="17"/>
      <c r="L4" s="17"/>
      <c r="M4" s="17"/>
      <c r="N4" s="17"/>
      <c r="O4" s="17"/>
      <c r="P4" s="18"/>
      <c r="Q4" s="18"/>
      <c r="R4" s="17"/>
      <c r="S4" s="17"/>
      <c r="T4" s="17"/>
      <c r="U4" s="17"/>
      <c r="V4" s="18"/>
      <c r="W4" s="18"/>
      <c r="X4" s="18"/>
      <c r="Y4" s="17"/>
      <c r="Z4" s="17"/>
      <c r="AA4" s="17"/>
      <c r="AB4" s="18"/>
      <c r="AC4" s="18"/>
      <c r="AD4" s="18"/>
      <c r="AE4" s="17"/>
      <c r="AF4" s="17"/>
      <c r="AG4" s="17"/>
      <c r="AH4" s="18"/>
      <c r="AI4" s="18"/>
      <c r="AJ4" s="18"/>
      <c r="AK4" s="17"/>
      <c r="AL4" s="17"/>
      <c r="AM4" s="17"/>
      <c r="AN4" s="18"/>
      <c r="AO4" s="18"/>
      <c r="AP4" s="19"/>
      <c r="AQ4" s="19"/>
      <c r="AR4" s="17"/>
      <c r="AS4" s="17"/>
      <c r="AT4" s="17"/>
      <c r="AU4" s="17"/>
      <c r="AV4" s="17"/>
      <c r="AW4" s="17"/>
      <c r="AX4" s="17"/>
      <c r="AY4" s="17"/>
      <c r="AZ4" s="17"/>
      <c r="BA4" s="17"/>
    </row>
    <row r="5" spans="1:53" ht="17.25" customHeight="1" x14ac:dyDescent="0.35">
      <c r="A5" s="17"/>
      <c r="B5" s="716" t="s">
        <v>12</v>
      </c>
      <c r="C5" s="717"/>
      <c r="D5" s="375">
        <f>Instructions!C8</f>
        <v>0</v>
      </c>
      <c r="E5" s="20"/>
      <c r="G5" s="17"/>
      <c r="H5" s="17"/>
      <c r="I5" s="826">
        <v>0.03</v>
      </c>
      <c r="J5" s="826"/>
      <c r="K5" s="17"/>
      <c r="L5" s="17"/>
      <c r="M5" s="17"/>
      <c r="N5" s="17"/>
      <c r="O5" s="17"/>
      <c r="P5" s="18"/>
      <c r="Q5" s="18"/>
      <c r="R5" s="18"/>
      <c r="S5" s="17"/>
      <c r="T5" s="17"/>
      <c r="U5" s="17"/>
      <c r="V5" s="18"/>
      <c r="W5" s="18"/>
      <c r="X5" s="18"/>
      <c r="Y5" s="17"/>
      <c r="Z5" s="17"/>
      <c r="AA5" s="17"/>
      <c r="AB5" s="18"/>
      <c r="AC5" s="18"/>
      <c r="AD5" s="18"/>
      <c r="AE5" s="17"/>
      <c r="AF5" s="17"/>
      <c r="AG5" s="17"/>
      <c r="AH5" s="18"/>
      <c r="AI5" s="18"/>
      <c r="AJ5" s="18"/>
      <c r="AK5" s="17"/>
      <c r="AL5" s="17"/>
      <c r="AM5" s="17"/>
      <c r="AN5" s="18"/>
      <c r="AO5" s="18"/>
      <c r="AP5" s="19"/>
      <c r="AQ5" s="19"/>
      <c r="AR5" s="17"/>
      <c r="AS5" s="17"/>
      <c r="AT5" s="17"/>
      <c r="AU5" s="17"/>
      <c r="AV5" s="17"/>
      <c r="AW5" s="17"/>
      <c r="AX5" s="17"/>
      <c r="AY5" s="17"/>
      <c r="AZ5" s="17"/>
      <c r="BA5" s="17"/>
    </row>
    <row r="6" spans="1:53" ht="16.5" customHeight="1" x14ac:dyDescent="0.35">
      <c r="A6" s="17"/>
      <c r="B6" s="716" t="s">
        <v>13</v>
      </c>
      <c r="C6" s="717"/>
      <c r="D6" s="375">
        <f>Instructions!C9</f>
        <v>0</v>
      </c>
      <c r="E6" s="20"/>
      <c r="G6" s="17"/>
      <c r="H6" s="17"/>
      <c r="I6" s="826"/>
      <c r="J6" s="826"/>
      <c r="K6" s="17"/>
      <c r="L6" s="17"/>
      <c r="M6" s="21"/>
      <c r="N6" s="17"/>
      <c r="O6" s="17"/>
      <c r="P6" s="18"/>
      <c r="Q6" s="18"/>
      <c r="R6" s="18"/>
      <c r="S6" s="17"/>
      <c r="T6" s="17"/>
      <c r="U6" s="17"/>
      <c r="V6" s="18"/>
      <c r="W6" s="18"/>
      <c r="X6" s="18"/>
      <c r="Y6" s="17"/>
      <c r="Z6" s="17"/>
      <c r="AA6" s="17"/>
      <c r="AB6" s="18"/>
      <c r="AC6" s="18"/>
      <c r="AD6" s="18"/>
      <c r="AE6" s="17"/>
      <c r="AF6" s="17"/>
      <c r="AG6" s="17"/>
      <c r="AH6" s="18"/>
      <c r="AI6" s="18"/>
      <c r="AJ6" s="18"/>
      <c r="AK6" s="17"/>
      <c r="AL6" s="17"/>
      <c r="AM6" s="17"/>
      <c r="AN6" s="18"/>
      <c r="AO6" s="18"/>
      <c r="AP6" s="19"/>
      <c r="AQ6" s="19"/>
      <c r="AR6" s="17"/>
      <c r="AS6" s="17"/>
      <c r="AT6" s="17"/>
      <c r="AU6" s="17"/>
      <c r="AV6" s="17"/>
      <c r="AW6" s="17"/>
      <c r="AX6" s="17"/>
      <c r="AY6" s="17"/>
      <c r="AZ6" s="17"/>
      <c r="BA6" s="17"/>
    </row>
    <row r="7" spans="1:53" ht="15.75" customHeight="1" x14ac:dyDescent="0.35">
      <c r="A7" s="17"/>
      <c r="B7" s="716" t="s">
        <v>14</v>
      </c>
      <c r="C7" s="717"/>
      <c r="D7" s="22">
        <f>IF(D6="",0,(ROUNDUP(((D6-D5)/366),0)))</f>
        <v>0</v>
      </c>
      <c r="E7" s="23"/>
      <c r="G7" s="17"/>
      <c r="H7" s="24"/>
      <c r="I7" s="24"/>
      <c r="J7" s="25"/>
      <c r="K7" s="17"/>
      <c r="L7" s="17"/>
      <c r="M7" s="17"/>
      <c r="N7" s="17"/>
      <c r="O7" s="17"/>
      <c r="P7" s="18"/>
      <c r="Q7" s="18"/>
      <c r="R7" s="18"/>
      <c r="S7" s="17"/>
      <c r="T7" s="17"/>
      <c r="U7" s="17"/>
      <c r="V7" s="18"/>
      <c r="W7" s="18"/>
      <c r="X7" s="18"/>
      <c r="Y7" s="17"/>
      <c r="Z7" s="17"/>
      <c r="AA7" s="17"/>
      <c r="AB7" s="18"/>
      <c r="AC7" s="18"/>
      <c r="AD7" s="18"/>
      <c r="AE7" s="17"/>
      <c r="AF7" s="17"/>
      <c r="AG7" s="17"/>
      <c r="AH7" s="18"/>
      <c r="AI7" s="18"/>
      <c r="AJ7" s="18"/>
      <c r="AK7" s="17"/>
      <c r="AL7" s="17"/>
      <c r="AM7" s="17"/>
      <c r="AN7" s="18"/>
      <c r="AO7" s="18"/>
      <c r="AP7" s="19"/>
      <c r="AQ7" s="19"/>
      <c r="AR7" s="17"/>
      <c r="AS7" s="17"/>
      <c r="AT7" s="17"/>
      <c r="AU7" s="17"/>
      <c r="AV7" s="17"/>
      <c r="AW7" s="17"/>
      <c r="AX7" s="17"/>
      <c r="AY7" s="17"/>
      <c r="AZ7" s="17"/>
      <c r="BA7" s="17"/>
    </row>
    <row r="8" spans="1:53" ht="15.75" customHeight="1" x14ac:dyDescent="0.35">
      <c r="A8" s="17"/>
      <c r="B8" s="827" t="s">
        <v>15</v>
      </c>
      <c r="C8" s="828"/>
      <c r="D8" s="376">
        <f>Instructions!C11</f>
        <v>0</v>
      </c>
      <c r="E8" s="26"/>
      <c r="G8" s="17"/>
      <c r="H8" s="24"/>
      <c r="I8" s="829" t="s">
        <v>16</v>
      </c>
      <c r="J8" s="830"/>
      <c r="K8" s="17"/>
      <c r="L8" s="280"/>
      <c r="M8" s="17"/>
      <c r="N8" s="17"/>
      <c r="O8" s="17"/>
      <c r="P8" s="18"/>
      <c r="Q8" s="18"/>
      <c r="R8" s="18"/>
      <c r="S8" s="17"/>
      <c r="T8" s="17"/>
      <c r="U8" s="17"/>
      <c r="V8" s="18"/>
      <c r="W8" s="18"/>
      <c r="X8" s="18"/>
      <c r="Y8" s="17"/>
      <c r="Z8" s="17"/>
      <c r="AA8" s="17"/>
      <c r="AB8" s="18"/>
      <c r="AC8" s="18"/>
      <c r="AD8" s="18"/>
      <c r="AE8" s="17"/>
      <c r="AF8" s="17"/>
      <c r="AG8" s="17"/>
      <c r="AH8" s="18"/>
      <c r="AI8" s="18"/>
      <c r="AJ8" s="18"/>
      <c r="AK8" s="17"/>
      <c r="AL8" s="17"/>
      <c r="AM8" s="17"/>
      <c r="AN8" s="18"/>
      <c r="AO8" s="18"/>
      <c r="AP8" s="19"/>
      <c r="AQ8" s="19"/>
      <c r="AR8" s="17"/>
      <c r="AS8" s="17"/>
      <c r="AT8" s="17"/>
      <c r="AU8" s="17"/>
      <c r="AV8" s="17"/>
      <c r="AW8" s="17"/>
      <c r="AX8" s="17"/>
      <c r="AY8" s="17"/>
      <c r="AZ8" s="17"/>
      <c r="BA8" s="17"/>
    </row>
    <row r="9" spans="1:53" ht="17.25" customHeight="1" x14ac:dyDescent="0.35">
      <c r="A9" s="17"/>
      <c r="B9" s="831" t="s">
        <v>17</v>
      </c>
      <c r="C9" s="831"/>
      <c r="D9" s="376" t="str">
        <f>Instructions!C12</f>
        <v>MTDC</v>
      </c>
      <c r="E9" s="27"/>
      <c r="F9" s="17"/>
      <c r="G9" s="17"/>
      <c r="H9" s="24"/>
      <c r="I9" s="832">
        <v>0.56999999999999995</v>
      </c>
      <c r="J9" s="833"/>
      <c r="K9" s="17"/>
      <c r="L9" s="683"/>
      <c r="M9" s="684"/>
      <c r="N9" s="684"/>
      <c r="O9" s="684"/>
      <c r="P9" s="685"/>
      <c r="Q9" s="685"/>
      <c r="R9" s="685"/>
      <c r="S9" s="17"/>
      <c r="T9" s="17"/>
      <c r="U9" s="17"/>
      <c r="V9" s="18"/>
      <c r="W9" s="18"/>
      <c r="X9" s="18"/>
      <c r="Y9" s="17"/>
      <c r="Z9" s="17"/>
      <c r="AA9" s="17"/>
      <c r="AB9" s="18"/>
      <c r="AC9" s="18"/>
      <c r="AD9" s="18"/>
      <c r="AE9" s="17"/>
      <c r="AF9" s="17"/>
      <c r="AG9" s="17"/>
      <c r="AH9" s="18"/>
      <c r="AI9" s="18"/>
      <c r="AJ9" s="18"/>
      <c r="AK9" s="17"/>
      <c r="AL9" s="17"/>
      <c r="AM9" s="17"/>
      <c r="AN9" s="18"/>
      <c r="AO9" s="18"/>
      <c r="AP9" s="19"/>
      <c r="AQ9" s="19"/>
      <c r="AR9" s="17"/>
      <c r="AS9" s="17"/>
      <c r="AT9" s="17"/>
      <c r="AU9" s="17"/>
      <c r="AV9" s="17"/>
      <c r="AW9" s="17"/>
      <c r="AX9" s="17"/>
      <c r="AY9" s="17"/>
      <c r="AZ9" s="17"/>
      <c r="BA9" s="17"/>
    </row>
    <row r="10" spans="1:53" ht="17.25" hidden="1" customHeight="1" x14ac:dyDescent="0.35">
      <c r="A10" s="17"/>
      <c r="B10" s="300"/>
      <c r="C10" s="300"/>
      <c r="D10" s="27" t="s">
        <v>33</v>
      </c>
      <c r="E10" s="27" t="s">
        <v>179</v>
      </c>
      <c r="H10" s="301"/>
      <c r="I10" s="302"/>
      <c r="J10" s="303"/>
      <c r="K10" s="17"/>
      <c r="L10" s="280"/>
      <c r="M10" s="17"/>
      <c r="N10" s="17"/>
      <c r="O10" s="17"/>
      <c r="P10" s="18"/>
      <c r="Q10" s="18"/>
      <c r="R10" s="18"/>
      <c r="S10" s="17"/>
      <c r="T10" s="17"/>
      <c r="U10" s="17"/>
      <c r="V10" s="18"/>
      <c r="W10" s="18"/>
      <c r="X10" s="18"/>
      <c r="Y10" s="17"/>
      <c r="Z10" s="17"/>
      <c r="AA10" s="17"/>
      <c r="AB10" s="18"/>
      <c r="AC10" s="18"/>
      <c r="AD10" s="18"/>
      <c r="AE10" s="17"/>
      <c r="AF10" s="17"/>
      <c r="AG10" s="17"/>
      <c r="AH10" s="18"/>
      <c r="AI10" s="18"/>
      <c r="AJ10" s="18"/>
      <c r="AK10" s="17"/>
      <c r="AL10" s="17"/>
      <c r="AM10" s="17"/>
      <c r="AN10" s="18"/>
      <c r="AO10" s="18"/>
      <c r="AP10" s="19"/>
      <c r="AQ10" s="19"/>
      <c r="AR10" s="17"/>
      <c r="AS10" s="17"/>
      <c r="AT10" s="17"/>
      <c r="AU10" s="17"/>
      <c r="AV10" s="17"/>
      <c r="AW10" s="17"/>
      <c r="AX10" s="17"/>
      <c r="AY10" s="17"/>
      <c r="AZ10" s="17"/>
      <c r="BA10" s="17"/>
    </row>
    <row r="11" spans="1:53" ht="17.25" hidden="1" customHeight="1" x14ac:dyDescent="0.35">
      <c r="A11" s="17"/>
      <c r="B11" s="300"/>
      <c r="C11" s="300"/>
      <c r="D11" s="27" t="s">
        <v>34</v>
      </c>
      <c r="E11" s="27" t="s">
        <v>180</v>
      </c>
      <c r="H11" s="301"/>
      <c r="I11" s="302"/>
      <c r="J11" s="303"/>
      <c r="K11" s="17"/>
      <c r="L11" s="280"/>
      <c r="M11" s="17"/>
      <c r="N11" s="17"/>
      <c r="O11" s="17"/>
      <c r="P11" s="18"/>
      <c r="Q11" s="18"/>
      <c r="R11" s="18"/>
      <c r="S11" s="17"/>
      <c r="T11" s="17"/>
      <c r="U11" s="17"/>
      <c r="V11" s="18"/>
      <c r="W11" s="18"/>
      <c r="X11" s="18"/>
      <c r="Y11" s="17"/>
      <c r="Z11" s="17"/>
      <c r="AA11" s="17"/>
      <c r="AB11" s="18"/>
      <c r="AC11" s="18"/>
      <c r="AD11" s="18"/>
      <c r="AE11" s="17"/>
      <c r="AF11" s="17"/>
      <c r="AG11" s="17"/>
      <c r="AH11" s="18"/>
      <c r="AI11" s="18"/>
      <c r="AJ11" s="18"/>
      <c r="AK11" s="17"/>
      <c r="AL11" s="17"/>
      <c r="AM11" s="17"/>
      <c r="AN11" s="18"/>
      <c r="AO11" s="18"/>
      <c r="AP11" s="19"/>
      <c r="AQ11" s="19"/>
      <c r="AR11" s="17"/>
      <c r="AS11" s="17"/>
      <c r="AT11" s="17"/>
      <c r="AU11" s="17"/>
      <c r="AV11" s="17"/>
      <c r="AW11" s="17"/>
      <c r="AX11" s="17"/>
      <c r="AY11" s="17"/>
      <c r="AZ11" s="17"/>
      <c r="BA11" s="17"/>
    </row>
    <row r="12" spans="1:53" ht="17.25" hidden="1" customHeight="1" x14ac:dyDescent="0.35">
      <c r="A12" s="17"/>
      <c r="B12" s="300"/>
      <c r="C12" s="300"/>
      <c r="D12" s="307" t="s">
        <v>181</v>
      </c>
      <c r="E12" s="27"/>
      <c r="H12" s="301"/>
      <c r="I12" s="302"/>
      <c r="J12" s="303"/>
      <c r="K12" s="17"/>
      <c r="L12" s="280"/>
      <c r="M12" s="17"/>
      <c r="N12" s="17"/>
      <c r="O12" s="17"/>
      <c r="P12" s="18"/>
      <c r="Q12" s="18"/>
      <c r="R12" s="18"/>
      <c r="S12" s="17"/>
      <c r="T12" s="17"/>
      <c r="U12" s="17"/>
      <c r="V12" s="18"/>
      <c r="W12" s="18"/>
      <c r="X12" s="18"/>
      <c r="Y12" s="17"/>
      <c r="Z12" s="17"/>
      <c r="AA12" s="17"/>
      <c r="AB12" s="18"/>
      <c r="AC12" s="18"/>
      <c r="AD12" s="18"/>
      <c r="AE12" s="17"/>
      <c r="AF12" s="17"/>
      <c r="AG12" s="17"/>
      <c r="AH12" s="18"/>
      <c r="AI12" s="18"/>
      <c r="AJ12" s="18"/>
      <c r="AK12" s="17"/>
      <c r="AL12" s="17"/>
      <c r="AM12" s="17"/>
      <c r="AN12" s="18"/>
      <c r="AO12" s="18"/>
      <c r="AP12" s="19"/>
      <c r="AQ12" s="19"/>
      <c r="AR12" s="17"/>
      <c r="AS12" s="17"/>
      <c r="AT12" s="17"/>
      <c r="AU12" s="17"/>
      <c r="AV12" s="17"/>
      <c r="AW12" s="17"/>
      <c r="AX12" s="17"/>
      <c r="AY12" s="17"/>
      <c r="AZ12" s="17"/>
      <c r="BA12" s="17"/>
    </row>
    <row r="13" spans="1:53" ht="17.25" hidden="1" customHeight="1" x14ac:dyDescent="0.35">
      <c r="A13" s="17"/>
      <c r="B13" s="300"/>
      <c r="C13" s="300"/>
      <c r="D13" s="307" t="s">
        <v>182</v>
      </c>
      <c r="E13" s="27"/>
      <c r="H13" s="301"/>
      <c r="I13" s="302"/>
      <c r="J13" s="303"/>
      <c r="K13" s="17"/>
      <c r="L13" s="280"/>
      <c r="M13" s="17"/>
      <c r="N13" s="17"/>
      <c r="O13" s="17"/>
      <c r="P13" s="18"/>
      <c r="Q13" s="18"/>
      <c r="R13" s="18"/>
      <c r="S13" s="17"/>
      <c r="T13" s="17"/>
      <c r="U13" s="17"/>
      <c r="V13" s="18"/>
      <c r="W13" s="18"/>
      <c r="X13" s="18"/>
      <c r="Y13" s="17"/>
      <c r="Z13" s="17"/>
      <c r="AA13" s="17"/>
      <c r="AB13" s="18"/>
      <c r="AC13" s="18"/>
      <c r="AD13" s="18"/>
      <c r="AE13" s="17"/>
      <c r="AF13" s="17"/>
      <c r="AG13" s="17"/>
      <c r="AH13" s="18"/>
      <c r="AI13" s="18"/>
      <c r="AJ13" s="18"/>
      <c r="AK13" s="17"/>
      <c r="AL13" s="17"/>
      <c r="AM13" s="17"/>
      <c r="AN13" s="18"/>
      <c r="AO13" s="18"/>
      <c r="AP13" s="19"/>
      <c r="AQ13" s="19"/>
      <c r="AR13" s="17"/>
      <c r="AS13" s="17"/>
      <c r="AT13" s="17"/>
      <c r="AU13" s="17"/>
      <c r="AV13" s="17"/>
      <c r="AW13" s="17"/>
      <c r="AX13" s="17"/>
      <c r="AY13" s="17"/>
      <c r="AZ13" s="17"/>
      <c r="BA13" s="17"/>
    </row>
    <row r="14" spans="1:53" ht="17.25" hidden="1" customHeight="1" x14ac:dyDescent="0.35">
      <c r="A14" s="17"/>
      <c r="B14" s="300"/>
      <c r="C14" s="300"/>
      <c r="D14" s="307" t="s">
        <v>183</v>
      </c>
      <c r="E14" s="27"/>
      <c r="H14" s="301"/>
      <c r="I14" s="302"/>
      <c r="J14" s="303"/>
      <c r="K14" s="17"/>
      <c r="L14" s="280"/>
      <c r="M14" s="17"/>
      <c r="N14" s="17"/>
      <c r="O14" s="17"/>
      <c r="P14" s="18"/>
      <c r="Q14" s="18"/>
      <c r="R14" s="18"/>
      <c r="S14" s="17"/>
      <c r="T14" s="17"/>
      <c r="U14" s="17"/>
      <c r="V14" s="18"/>
      <c r="W14" s="18"/>
      <c r="X14" s="18"/>
      <c r="Y14" s="17"/>
      <c r="Z14" s="17"/>
      <c r="AA14" s="17"/>
      <c r="AB14" s="18"/>
      <c r="AC14" s="18"/>
      <c r="AD14" s="18"/>
      <c r="AE14" s="17"/>
      <c r="AF14" s="17"/>
      <c r="AG14" s="17"/>
      <c r="AH14" s="18"/>
      <c r="AI14" s="18"/>
      <c r="AJ14" s="18"/>
      <c r="AK14" s="17"/>
      <c r="AL14" s="17"/>
      <c r="AM14" s="17"/>
      <c r="AN14" s="18"/>
      <c r="AO14" s="18"/>
      <c r="AP14" s="19"/>
      <c r="AQ14" s="19"/>
      <c r="AR14" s="17"/>
      <c r="AS14" s="17"/>
      <c r="AT14" s="17"/>
      <c r="AU14" s="17"/>
      <c r="AV14" s="17"/>
      <c r="AW14" s="17"/>
      <c r="AX14" s="17"/>
      <c r="AY14" s="17"/>
      <c r="AZ14" s="17"/>
      <c r="BA14" s="17"/>
    </row>
    <row r="15" spans="1:53" ht="17.25" hidden="1" customHeight="1" x14ac:dyDescent="0.35">
      <c r="A15" s="17"/>
      <c r="B15" s="300"/>
      <c r="C15" s="300"/>
      <c r="D15" s="307" t="s">
        <v>184</v>
      </c>
      <c r="E15" s="27"/>
      <c r="H15" s="301"/>
      <c r="I15" s="302"/>
      <c r="J15" s="303"/>
      <c r="K15" s="17"/>
      <c r="L15" s="280"/>
      <c r="M15" s="17"/>
      <c r="N15" s="17"/>
      <c r="O15" s="17"/>
      <c r="P15" s="18"/>
      <c r="Q15" s="18"/>
      <c r="R15" s="18"/>
      <c r="S15" s="17"/>
      <c r="T15" s="17"/>
      <c r="U15" s="17"/>
      <c r="V15" s="18"/>
      <c r="W15" s="18"/>
      <c r="X15" s="18"/>
      <c r="Y15" s="17"/>
      <c r="Z15" s="17"/>
      <c r="AA15" s="17"/>
      <c r="AB15" s="18"/>
      <c r="AC15" s="18"/>
      <c r="AD15" s="18"/>
      <c r="AE15" s="17"/>
      <c r="AF15" s="17"/>
      <c r="AG15" s="17"/>
      <c r="AH15" s="18"/>
      <c r="AI15" s="18"/>
      <c r="AJ15" s="18"/>
      <c r="AK15" s="17"/>
      <c r="AL15" s="17"/>
      <c r="AM15" s="17"/>
      <c r="AN15" s="18"/>
      <c r="AO15" s="18"/>
      <c r="AP15" s="19"/>
      <c r="AQ15" s="19"/>
      <c r="AR15" s="17"/>
      <c r="AS15" s="17"/>
      <c r="AT15" s="17"/>
      <c r="AU15" s="17"/>
      <c r="AV15" s="17"/>
      <c r="AW15" s="17"/>
      <c r="AX15" s="17"/>
      <c r="AY15" s="17"/>
      <c r="AZ15" s="17"/>
      <c r="BA15" s="17"/>
    </row>
    <row r="16" spans="1:53" ht="17.25" hidden="1" customHeight="1" x14ac:dyDescent="0.35">
      <c r="A16" s="17"/>
      <c r="B16" s="300"/>
      <c r="C16" s="300"/>
      <c r="D16" s="307" t="s">
        <v>185</v>
      </c>
      <c r="E16" s="27"/>
      <c r="H16" s="301"/>
      <c r="I16" s="302"/>
      <c r="J16" s="303"/>
      <c r="K16" s="17"/>
      <c r="L16" s="280"/>
      <c r="M16" s="17"/>
      <c r="N16" s="17"/>
      <c r="O16" s="17"/>
      <c r="P16" s="18"/>
      <c r="Q16" s="18"/>
      <c r="R16" s="18"/>
      <c r="S16" s="17"/>
      <c r="T16" s="17"/>
      <c r="U16" s="17"/>
      <c r="V16" s="18"/>
      <c r="W16" s="18"/>
      <c r="X16" s="18"/>
      <c r="Y16" s="17"/>
      <c r="Z16" s="17"/>
      <c r="AA16" s="17"/>
      <c r="AB16" s="18"/>
      <c r="AC16" s="18"/>
      <c r="AD16" s="18"/>
      <c r="AE16" s="17"/>
      <c r="AF16" s="17"/>
      <c r="AG16" s="17"/>
      <c r="AH16" s="18"/>
      <c r="AI16" s="18"/>
      <c r="AJ16" s="18"/>
      <c r="AK16" s="17"/>
      <c r="AL16" s="17"/>
      <c r="AM16" s="17"/>
      <c r="AN16" s="18"/>
      <c r="AO16" s="18"/>
      <c r="AP16" s="19"/>
      <c r="AQ16" s="19"/>
      <c r="AR16" s="17"/>
      <c r="AS16" s="17"/>
      <c r="AT16" s="17"/>
      <c r="AU16" s="17"/>
      <c r="AV16" s="17"/>
      <c r="AW16" s="17"/>
      <c r="AX16" s="17"/>
      <c r="AY16" s="17"/>
      <c r="AZ16" s="17"/>
      <c r="BA16" s="17"/>
    </row>
    <row r="17" spans="1:54" ht="17.25" hidden="1" customHeight="1" x14ac:dyDescent="0.35">
      <c r="A17" s="17"/>
      <c r="B17" s="300"/>
      <c r="C17" s="300"/>
      <c r="D17" s="308" t="s">
        <v>186</v>
      </c>
      <c r="E17" s="27"/>
      <c r="H17" s="301"/>
      <c r="I17" s="302"/>
      <c r="J17" s="303"/>
      <c r="K17" s="17"/>
      <c r="L17" s="280"/>
      <c r="M17" s="17"/>
      <c r="N17" s="17"/>
      <c r="O17" s="17"/>
      <c r="P17" s="18"/>
      <c r="Q17" s="18"/>
      <c r="R17" s="18"/>
      <c r="S17" s="17"/>
      <c r="T17" s="17"/>
      <c r="U17" s="17"/>
      <c r="V17" s="18"/>
      <c r="W17" s="18"/>
      <c r="X17" s="18"/>
      <c r="Y17" s="17"/>
      <c r="Z17" s="17"/>
      <c r="AA17" s="17"/>
      <c r="AB17" s="18"/>
      <c r="AC17" s="18"/>
      <c r="AD17" s="18"/>
      <c r="AE17" s="17"/>
      <c r="AF17" s="17"/>
      <c r="AG17" s="17"/>
      <c r="AH17" s="18"/>
      <c r="AI17" s="18"/>
      <c r="AJ17" s="18"/>
      <c r="AK17" s="17"/>
      <c r="AL17" s="17"/>
      <c r="AM17" s="17"/>
      <c r="AN17" s="18"/>
      <c r="AO17" s="18"/>
      <c r="AP17" s="19"/>
      <c r="AQ17" s="19"/>
      <c r="AR17" s="17"/>
      <c r="AS17" s="17"/>
      <c r="AT17" s="17"/>
      <c r="AU17" s="17"/>
      <c r="AV17" s="17"/>
      <c r="AW17" s="17"/>
      <c r="AX17" s="17"/>
      <c r="AY17" s="17"/>
      <c r="AZ17" s="17"/>
      <c r="BA17" s="17"/>
    </row>
    <row r="18" spans="1:54" ht="17.25" hidden="1" customHeight="1" x14ac:dyDescent="0.35">
      <c r="A18" s="17"/>
      <c r="B18" s="300"/>
      <c r="C18" s="300"/>
      <c r="D18" s="308" t="s">
        <v>411</v>
      </c>
      <c r="E18" s="27"/>
      <c r="H18" s="301"/>
      <c r="I18" s="302"/>
      <c r="J18" s="303"/>
      <c r="K18" s="17"/>
      <c r="L18" s="280"/>
      <c r="M18" s="17"/>
      <c r="N18" s="17"/>
      <c r="O18" s="17"/>
      <c r="P18" s="18"/>
      <c r="Q18" s="18"/>
      <c r="R18" s="18"/>
      <c r="S18" s="17"/>
      <c r="T18" s="17"/>
      <c r="U18" s="17"/>
      <c r="V18" s="18"/>
      <c r="W18" s="18"/>
      <c r="X18" s="18"/>
      <c r="Y18" s="17"/>
      <c r="Z18" s="17"/>
      <c r="AA18" s="17"/>
      <c r="AB18" s="18"/>
      <c r="AC18" s="18"/>
      <c r="AD18" s="18"/>
      <c r="AE18" s="17"/>
      <c r="AF18" s="17"/>
      <c r="AG18" s="17"/>
      <c r="AH18" s="18"/>
      <c r="AI18" s="18"/>
      <c r="AJ18" s="18"/>
      <c r="AK18" s="17"/>
      <c r="AL18" s="17"/>
      <c r="AM18" s="17"/>
      <c r="AN18" s="18"/>
      <c r="AO18" s="18"/>
      <c r="AP18" s="19"/>
      <c r="AQ18" s="19"/>
      <c r="AR18" s="17"/>
      <c r="AS18" s="17"/>
      <c r="AT18" s="17"/>
      <c r="AU18" s="17"/>
      <c r="AV18" s="17"/>
      <c r="AW18" s="17"/>
      <c r="AX18" s="17"/>
      <c r="AY18" s="17"/>
      <c r="AZ18" s="17"/>
      <c r="BA18" s="17"/>
    </row>
    <row r="19" spans="1:54" ht="13.75" customHeight="1" thickBot="1" x14ac:dyDescent="0.35">
      <c r="A19" s="17"/>
      <c r="B19" s="28"/>
      <c r="C19" s="29"/>
      <c r="D19" s="29"/>
      <c r="E19" s="30"/>
      <c r="F19" s="17"/>
      <c r="G19" s="17"/>
      <c r="H19" s="24"/>
      <c r="I19" s="24"/>
      <c r="J19" s="25"/>
      <c r="K19" s="17"/>
      <c r="L19" s="17"/>
      <c r="M19" s="17"/>
      <c r="N19" s="17"/>
      <c r="O19" s="17"/>
      <c r="P19" s="18"/>
      <c r="Q19" s="18"/>
      <c r="R19" s="18"/>
      <c r="S19" s="17"/>
      <c r="T19" s="17"/>
      <c r="U19" s="17"/>
      <c r="V19" s="18"/>
      <c r="W19" s="18"/>
      <c r="X19" s="18"/>
      <c r="Y19" s="17"/>
      <c r="Z19" s="17"/>
      <c r="AA19" s="17"/>
      <c r="AB19" s="18"/>
      <c r="AC19" s="18"/>
      <c r="AD19" s="18"/>
      <c r="AE19" s="17"/>
      <c r="AF19" s="17"/>
      <c r="AG19" s="17"/>
      <c r="AH19" s="18"/>
      <c r="AI19" s="18"/>
      <c r="AJ19" s="18"/>
      <c r="AK19" s="17"/>
      <c r="AL19" s="17"/>
      <c r="AM19" s="17"/>
      <c r="AN19" s="18"/>
      <c r="AO19" s="18"/>
      <c r="AP19" s="19"/>
      <c r="AQ19" s="19"/>
      <c r="AR19" s="17"/>
      <c r="AS19" s="31"/>
      <c r="AT19" s="17"/>
      <c r="AU19" s="17"/>
      <c r="AV19" s="17"/>
      <c r="AW19" s="17"/>
      <c r="AX19" s="17"/>
      <c r="AY19" s="17"/>
      <c r="AZ19" s="17"/>
      <c r="BA19" s="17"/>
    </row>
    <row r="20" spans="1:54" ht="12" hidden="1" customHeight="1" x14ac:dyDescent="0.3">
      <c r="A20" s="17"/>
      <c r="B20" s="17"/>
      <c r="C20" s="17"/>
      <c r="D20" s="17">
        <v>250000</v>
      </c>
      <c r="E20" s="32"/>
      <c r="F20" s="17"/>
      <c r="G20" s="17"/>
      <c r="H20" s="17"/>
      <c r="I20" s="17"/>
      <c r="J20" s="17"/>
      <c r="K20" s="33"/>
      <c r="L20" s="33"/>
      <c r="M20" s="17"/>
      <c r="N20" s="17"/>
      <c r="O20" s="17"/>
      <c r="P20" s="33"/>
      <c r="Q20" s="18" t="str">
        <f>IF($D$7&gt;1,"yes","no")</f>
        <v>no</v>
      </c>
      <c r="R20" s="18"/>
      <c r="S20" s="17"/>
      <c r="T20" s="17"/>
      <c r="U20" s="17"/>
      <c r="V20" s="33"/>
      <c r="W20" s="18" t="str">
        <f>IF($D$7&gt;2,"yes","no")</f>
        <v>no</v>
      </c>
      <c r="X20" s="18"/>
      <c r="Y20" s="17"/>
      <c r="Z20" s="17"/>
      <c r="AA20" s="17"/>
      <c r="AB20" s="33"/>
      <c r="AC20" s="18" t="str">
        <f>IF($D$7&gt;3,"yes","no")</f>
        <v>no</v>
      </c>
      <c r="AD20" s="18"/>
      <c r="AE20" s="17"/>
      <c r="AF20" s="17"/>
      <c r="AG20" s="17"/>
      <c r="AH20" s="33"/>
      <c r="AI20" s="18" t="str">
        <f>IF($D$7&gt;4,"yes","no")</f>
        <v>no</v>
      </c>
      <c r="AJ20" s="18"/>
      <c r="AK20" s="17"/>
      <c r="AL20" s="17"/>
      <c r="AM20" s="17"/>
      <c r="AN20" s="33"/>
      <c r="AO20" s="18" t="str">
        <f>IF($D$7&gt;3,"yes","no")</f>
        <v>no</v>
      </c>
      <c r="AP20" s="34"/>
      <c r="AQ20" s="33"/>
      <c r="AR20" s="17"/>
      <c r="AS20" s="17"/>
      <c r="AT20" s="17"/>
      <c r="AU20" s="17"/>
      <c r="AV20" s="17"/>
      <c r="AW20" s="17"/>
      <c r="AX20" s="17"/>
      <c r="AY20" s="17"/>
      <c r="AZ20" s="17"/>
      <c r="BA20" s="17"/>
    </row>
    <row r="21" spans="1:54" ht="20.25" customHeight="1" thickBot="1" x14ac:dyDescent="0.5">
      <c r="A21" s="818" t="s">
        <v>18</v>
      </c>
      <c r="B21" s="35" t="s">
        <v>19</v>
      </c>
      <c r="C21" s="36"/>
      <c r="D21" s="36"/>
      <c r="E21" s="37"/>
      <c r="F21" s="821" t="s">
        <v>20</v>
      </c>
      <c r="G21" s="822"/>
      <c r="H21" s="38">
        <f>D5</f>
        <v>0</v>
      </c>
      <c r="I21" s="38">
        <f>H21+364</f>
        <v>364</v>
      </c>
      <c r="J21" s="3"/>
      <c r="K21" s="4"/>
      <c r="L21" s="821" t="str">
        <f>IF($D$7&gt;1,"YEAR 2", "")</f>
        <v/>
      </c>
      <c r="M21" s="822"/>
      <c r="N21" s="38" t="str">
        <f>IF(Q$20="yes",(EDATE(H21,12)),"")</f>
        <v/>
      </c>
      <c r="O21" s="38" t="str">
        <f>IF(Q$20="yes",(EDATE(I21,12)),"")</f>
        <v/>
      </c>
      <c r="P21" s="2"/>
      <c r="Q21" s="5"/>
      <c r="R21" s="821" t="str">
        <f>IF($D$7&gt;2,"YEAR 3", "")</f>
        <v/>
      </c>
      <c r="S21" s="822"/>
      <c r="T21" s="38" t="str">
        <f>IF(W$20="yes",(EDATE(N21,12)),"")</f>
        <v/>
      </c>
      <c r="U21" s="38" t="str">
        <f>IF(W$20="yes",(EDATE(O21,12)),"")</f>
        <v/>
      </c>
      <c r="V21" s="2"/>
      <c r="W21" s="5"/>
      <c r="X21" s="763" t="str">
        <f>IF($D$7&gt;3,"YEAR 4", "")</f>
        <v/>
      </c>
      <c r="Y21" s="764"/>
      <c r="Z21" s="38" t="str">
        <f>IF(AC$20="yes",(EDATE(T21,12)),"")</f>
        <v/>
      </c>
      <c r="AA21" s="38" t="str">
        <f>IF(AC$20="yes",(EDATE(U21,12)),"")</f>
        <v/>
      </c>
      <c r="AB21" s="2"/>
      <c r="AC21" s="5"/>
      <c r="AD21" s="763" t="str">
        <f>IF($D$7&gt;4,"YEAR 5", "")</f>
        <v/>
      </c>
      <c r="AE21" s="764"/>
      <c r="AF21" s="38" t="str">
        <f>IF(AI$20="yes",(EDATE(Z21,12)),"")</f>
        <v/>
      </c>
      <c r="AG21" s="38" t="str">
        <f>IF(AI$20="yes",(EDATE(AA21,12)),"")</f>
        <v/>
      </c>
      <c r="AH21" s="2"/>
      <c r="AI21" s="5"/>
      <c r="AJ21" s="763" t="str">
        <f>IF($D$7&gt;3,"YEAR 6", "")</f>
        <v/>
      </c>
      <c r="AK21" s="764"/>
      <c r="AL21" s="38" t="str">
        <f>IF(AO$20="yes",(EDATE(AF21,12)),"")</f>
        <v/>
      </c>
      <c r="AM21" s="38" t="str">
        <f>IF(AO$20="yes",(EDATE(AG21,12)),"")</f>
        <v/>
      </c>
      <c r="AN21" s="2"/>
      <c r="AO21" s="5"/>
      <c r="AP21" s="39"/>
      <c r="AQ21" s="6" t="s">
        <v>21</v>
      </c>
      <c r="AR21" s="77"/>
      <c r="AS21" s="77"/>
      <c r="AT21" s="77"/>
      <c r="AU21" s="77"/>
      <c r="AV21" s="77"/>
      <c r="AW21" s="77"/>
      <c r="AX21" s="31"/>
      <c r="AY21" s="77"/>
      <c r="AZ21" s="17"/>
      <c r="BA21" s="17"/>
      <c r="BB21" s="17"/>
    </row>
    <row r="22" spans="1:54" ht="40.4" customHeight="1" x14ac:dyDescent="0.3">
      <c r="A22" s="819"/>
      <c r="B22" s="40" t="s">
        <v>22</v>
      </c>
      <c r="C22" s="41" t="s">
        <v>23</v>
      </c>
      <c r="D22" s="42" t="s">
        <v>24</v>
      </c>
      <c r="E22" s="43" t="s">
        <v>25</v>
      </c>
      <c r="F22" s="44" t="s">
        <v>26</v>
      </c>
      <c r="G22" s="45" t="s">
        <v>27</v>
      </c>
      <c r="H22" s="45" t="s">
        <v>28</v>
      </c>
      <c r="I22" s="7" t="s">
        <v>29</v>
      </c>
      <c r="J22" s="7" t="s">
        <v>30</v>
      </c>
      <c r="K22" s="46" t="s">
        <v>31</v>
      </c>
      <c r="L22" s="44" t="s">
        <v>26</v>
      </c>
      <c r="M22" s="45" t="s">
        <v>27</v>
      </c>
      <c r="N22" s="45" t="s">
        <v>28</v>
      </c>
      <c r="O22" s="7" t="s">
        <v>29</v>
      </c>
      <c r="P22" s="7" t="s">
        <v>30</v>
      </c>
      <c r="Q22" s="46" t="s">
        <v>31</v>
      </c>
      <c r="R22" s="44" t="s">
        <v>26</v>
      </c>
      <c r="S22" s="45" t="s">
        <v>27</v>
      </c>
      <c r="T22" s="45" t="s">
        <v>28</v>
      </c>
      <c r="U22" s="7" t="s">
        <v>29</v>
      </c>
      <c r="V22" s="7" t="s">
        <v>30</v>
      </c>
      <c r="W22" s="46" t="s">
        <v>31</v>
      </c>
      <c r="X22" s="44" t="s">
        <v>26</v>
      </c>
      <c r="Y22" s="45" t="s">
        <v>27</v>
      </c>
      <c r="Z22" s="45" t="s">
        <v>28</v>
      </c>
      <c r="AA22" s="7" t="s">
        <v>29</v>
      </c>
      <c r="AB22" s="7" t="s">
        <v>30</v>
      </c>
      <c r="AC22" s="46" t="s">
        <v>31</v>
      </c>
      <c r="AD22" s="44" t="s">
        <v>26</v>
      </c>
      <c r="AE22" s="45" t="s">
        <v>27</v>
      </c>
      <c r="AF22" s="45" t="s">
        <v>28</v>
      </c>
      <c r="AG22" s="7" t="s">
        <v>29</v>
      </c>
      <c r="AH22" s="7" t="s">
        <v>30</v>
      </c>
      <c r="AI22" s="46" t="s">
        <v>31</v>
      </c>
      <c r="AJ22" s="44" t="s">
        <v>26</v>
      </c>
      <c r="AK22" s="45" t="s">
        <v>27</v>
      </c>
      <c r="AL22" s="45" t="s">
        <v>28</v>
      </c>
      <c r="AM22" s="7" t="s">
        <v>29</v>
      </c>
      <c r="AN22" s="7" t="s">
        <v>30</v>
      </c>
      <c r="AO22" s="46" t="s">
        <v>31</v>
      </c>
      <c r="AP22" s="47" t="s">
        <v>32</v>
      </c>
      <c r="AQ22" s="8"/>
      <c r="AR22" s="77"/>
      <c r="AS22" s="31"/>
      <c r="AT22" s="48"/>
      <c r="AU22" s="77"/>
      <c r="AV22" s="77"/>
      <c r="AW22" s="77"/>
      <c r="AX22" s="77"/>
      <c r="AY22" s="77"/>
      <c r="AZ22" s="17"/>
      <c r="BA22" s="17"/>
      <c r="BB22" s="17"/>
    </row>
    <row r="23" spans="1:54" ht="14.5" x14ac:dyDescent="0.35">
      <c r="A23" s="819"/>
      <c r="B23" s="219"/>
      <c r="C23" s="304"/>
      <c r="D23" s="255"/>
      <c r="E23" s="221"/>
      <c r="F23" s="231"/>
      <c r="G23" s="49"/>
      <c r="H23" s="346">
        <f>G23*12</f>
        <v>0</v>
      </c>
      <c r="I23" s="347">
        <f>ROUND(F23*G23,0)</f>
        <v>0</v>
      </c>
      <c r="J23" s="347">
        <f t="shared" ref="J23:J39" si="0">ROUND(I23*J$112,0)</f>
        <v>0</v>
      </c>
      <c r="K23" s="229">
        <f>ROUND(J23+I23,0)</f>
        <v>0</v>
      </c>
      <c r="L23" s="235">
        <f t="shared" ref="L23:L42" si="1">ROUND(IF($E23="y",$F23*(1+I$5),$F23),0)</f>
        <v>0</v>
      </c>
      <c r="M23" s="232">
        <v>0</v>
      </c>
      <c r="N23" s="346">
        <f>M23*12</f>
        <v>0</v>
      </c>
      <c r="O23" s="347">
        <f>ROUND(L23*M23,0)</f>
        <v>0</v>
      </c>
      <c r="P23" s="347">
        <f t="shared" ref="P23:P39" si="2">ROUND(O23*P$112,0)</f>
        <v>0</v>
      </c>
      <c r="Q23" s="229">
        <f>ROUND(P23+O23,0)</f>
        <v>0</v>
      </c>
      <c r="R23" s="235">
        <f t="shared" ref="R23:R42" si="3">ROUND(IF($E23="y",$L23*(1+$I$5),$L23),0)</f>
        <v>0</v>
      </c>
      <c r="S23" s="232">
        <v>0</v>
      </c>
      <c r="T23" s="202">
        <f>S23*12</f>
        <v>0</v>
      </c>
      <c r="U23" s="203">
        <f>ROUND(R23*S23,0)</f>
        <v>0</v>
      </c>
      <c r="V23" s="233">
        <f t="shared" ref="V23:V39" si="4">ROUND(U23*V$112,0)</f>
        <v>0</v>
      </c>
      <c r="W23" s="204">
        <f>ROUND(V23+U23,0)</f>
        <v>0</v>
      </c>
      <c r="X23" s="235">
        <f t="shared" ref="X23:X42" si="5">ROUND(IF($E23="y",$R23*(1+$I$5),$R23),0)</f>
        <v>0</v>
      </c>
      <c r="Y23" s="232">
        <v>0</v>
      </c>
      <c r="Z23" s="202">
        <f>Y23*12</f>
        <v>0</v>
      </c>
      <c r="AA23" s="203">
        <f>ROUND(X23*Y23,0)</f>
        <v>0</v>
      </c>
      <c r="AB23" s="233">
        <f t="shared" ref="AB23:AB39" si="6">ROUND(AA23*AB$112,0)</f>
        <v>0</v>
      </c>
      <c r="AC23" s="204">
        <f>ROUND(AB23+AA23,0)</f>
        <v>0</v>
      </c>
      <c r="AD23" s="235">
        <f t="shared" ref="AD23:AD42" si="7">ROUND(IF($E23="y",$X23*(1+$I$5),$X23),0)</f>
        <v>0</v>
      </c>
      <c r="AE23" s="232">
        <v>0</v>
      </c>
      <c r="AF23" s="205">
        <f>AE23*12</f>
        <v>0</v>
      </c>
      <c r="AG23" s="230">
        <f>ROUND(AD23*AE23,0)</f>
        <v>0</v>
      </c>
      <c r="AH23" s="234">
        <f t="shared" ref="AH23:AH39" si="8">ROUND(AG23*AH$112,0)</f>
        <v>0</v>
      </c>
      <c r="AI23" s="208">
        <f t="shared" ref="AI23:AI42" si="9">ROUND(AH23+AG23,0)</f>
        <v>0</v>
      </c>
      <c r="AJ23" s="235"/>
      <c r="AK23" s="232">
        <v>0</v>
      </c>
      <c r="AL23" s="202">
        <f>AK23*12</f>
        <v>0</v>
      </c>
      <c r="AM23" s="203">
        <f>ROUND(AJ23*AK23,0)</f>
        <v>0</v>
      </c>
      <c r="AN23" s="233">
        <f t="shared" ref="AN23:AN39" si="10">ROUND(AM23*AN$112,0)</f>
        <v>0</v>
      </c>
      <c r="AO23" s="204">
        <f>ROUND(AN23+AM23,0)</f>
        <v>0</v>
      </c>
      <c r="AP23" s="206">
        <f>AI23+AC23+W23+Q23+K23+AO23</f>
        <v>0</v>
      </c>
      <c r="AQ23" s="355"/>
      <c r="AR23" s="77"/>
      <c r="AS23" s="77"/>
      <c r="AT23" s="77"/>
      <c r="AU23" s="77"/>
      <c r="AV23" s="77"/>
      <c r="AW23" s="77"/>
      <c r="AX23" s="77"/>
      <c r="AY23" s="77"/>
      <c r="AZ23" s="17"/>
      <c r="BA23" s="17"/>
      <c r="BB23" s="17"/>
    </row>
    <row r="24" spans="1:54" ht="14.5" x14ac:dyDescent="0.35">
      <c r="A24" s="819"/>
      <c r="B24" s="219"/>
      <c r="C24" s="304"/>
      <c r="D24" s="255"/>
      <c r="E24" s="221"/>
      <c r="F24" s="231"/>
      <c r="G24" s="232"/>
      <c r="H24" s="346">
        <f t="shared" ref="H24:H35" si="11">G24*12</f>
        <v>0</v>
      </c>
      <c r="I24" s="347">
        <f>ROUND(F24*G24,0)</f>
        <v>0</v>
      </c>
      <c r="J24" s="347">
        <f t="shared" si="0"/>
        <v>0</v>
      </c>
      <c r="K24" s="229">
        <f t="shared" ref="K24:K42" si="12">ROUND(J24+I24,0)</f>
        <v>0</v>
      </c>
      <c r="L24" s="235">
        <f t="shared" si="1"/>
        <v>0</v>
      </c>
      <c r="M24" s="49">
        <f>IF($Q$20="yes",G24,0)</f>
        <v>0</v>
      </c>
      <c r="N24" s="346">
        <f t="shared" ref="N24:N35" si="13">M24*12</f>
        <v>0</v>
      </c>
      <c r="O24" s="347">
        <f t="shared" ref="O24:O42" si="14">ROUND(L24*M24,0)</f>
        <v>0</v>
      </c>
      <c r="P24" s="347">
        <f t="shared" si="2"/>
        <v>0</v>
      </c>
      <c r="Q24" s="229">
        <f t="shared" ref="Q24:Q42" si="15">ROUND(P24+O24,0)</f>
        <v>0</v>
      </c>
      <c r="R24" s="235">
        <f t="shared" si="3"/>
        <v>0</v>
      </c>
      <c r="S24" s="232">
        <f t="shared" ref="S24:S41" si="16">IF($Q$20="yes",M24,0)</f>
        <v>0</v>
      </c>
      <c r="T24" s="202">
        <f t="shared" ref="T24:T35" si="17">S24*12</f>
        <v>0</v>
      </c>
      <c r="U24" s="203">
        <f t="shared" ref="U24:U42" si="18">ROUND(R24*S24,0)</f>
        <v>0</v>
      </c>
      <c r="V24" s="233">
        <f t="shared" si="4"/>
        <v>0</v>
      </c>
      <c r="W24" s="204">
        <f t="shared" ref="W24:W42" si="19">ROUND(V24+U24,0)</f>
        <v>0</v>
      </c>
      <c r="X24" s="235">
        <f t="shared" si="5"/>
        <v>0</v>
      </c>
      <c r="Y24" s="232">
        <f t="shared" ref="Y24:Y41" si="20">IF($Q$20="yes",S24,0)</f>
        <v>0</v>
      </c>
      <c r="Z24" s="202">
        <f t="shared" ref="Z24:Z35" si="21">Y24*12</f>
        <v>0</v>
      </c>
      <c r="AA24" s="203">
        <f t="shared" ref="AA24:AA42" si="22">ROUND(X24*Y24,0)</f>
        <v>0</v>
      </c>
      <c r="AB24" s="233">
        <f t="shared" si="6"/>
        <v>0</v>
      </c>
      <c r="AC24" s="204">
        <f t="shared" ref="AC24:AC42" si="23">ROUND(AB24+AA24,0)</f>
        <v>0</v>
      </c>
      <c r="AD24" s="235">
        <f t="shared" si="7"/>
        <v>0</v>
      </c>
      <c r="AE24" s="232">
        <f t="shared" ref="AE24:AE41" si="24">IF($Q$20="yes",Y24,0)</f>
        <v>0</v>
      </c>
      <c r="AF24" s="205">
        <f t="shared" ref="AF24:AF35" si="25">AE24*12</f>
        <v>0</v>
      </c>
      <c r="AG24" s="230">
        <f t="shared" ref="AG24:AG42" si="26">ROUND(AD24*AE24,0)</f>
        <v>0</v>
      </c>
      <c r="AH24" s="234">
        <f t="shared" si="8"/>
        <v>0</v>
      </c>
      <c r="AI24" s="208">
        <f t="shared" si="9"/>
        <v>0</v>
      </c>
      <c r="AJ24" s="235"/>
      <c r="AK24" s="232">
        <f t="shared" ref="AK24:AK41" si="27">IF($Q$20="yes",AE24,0)</f>
        <v>0</v>
      </c>
      <c r="AL24" s="202">
        <f t="shared" ref="AL24:AL35" si="28">AK24*12</f>
        <v>0</v>
      </c>
      <c r="AM24" s="203">
        <f t="shared" ref="AM24:AM42" si="29">ROUND(AJ24*AK24,0)</f>
        <v>0</v>
      </c>
      <c r="AN24" s="233">
        <f t="shared" si="10"/>
        <v>0</v>
      </c>
      <c r="AO24" s="204">
        <f t="shared" ref="AO24:AO42" si="30">ROUND(AN24+AM24,0)</f>
        <v>0</v>
      </c>
      <c r="AP24" s="206">
        <f t="shared" ref="AP24:AP41" si="31">AI24+AC24+W24+Q24+K24+AO24</f>
        <v>0</v>
      </c>
      <c r="AQ24" s="355"/>
      <c r="AR24" s="77"/>
      <c r="AS24" s="77"/>
      <c r="AT24" s="77"/>
      <c r="AU24" s="77"/>
      <c r="AV24" s="77"/>
      <c r="AW24" s="77"/>
      <c r="AX24" s="77"/>
      <c r="AY24" s="77"/>
      <c r="AZ24" s="17"/>
      <c r="BA24" s="17"/>
      <c r="BB24" s="17"/>
    </row>
    <row r="25" spans="1:54" ht="14.5" x14ac:dyDescent="0.35">
      <c r="A25" s="819"/>
      <c r="B25" s="222"/>
      <c r="C25" s="305"/>
      <c r="D25" s="220"/>
      <c r="E25" s="221"/>
      <c r="F25" s="231"/>
      <c r="G25" s="232"/>
      <c r="H25" s="346">
        <f t="shared" si="11"/>
        <v>0</v>
      </c>
      <c r="I25" s="347">
        <f t="shared" ref="I25:I42" si="32">ROUND(F25*G25,0)</f>
        <v>0</v>
      </c>
      <c r="J25" s="347">
        <f t="shared" si="0"/>
        <v>0</v>
      </c>
      <c r="K25" s="229">
        <f t="shared" si="12"/>
        <v>0</v>
      </c>
      <c r="L25" s="235">
        <f t="shared" si="1"/>
        <v>0</v>
      </c>
      <c r="M25" s="232">
        <f t="shared" ref="M25:M42" si="33">IF($Q$20="yes",G25,0)</f>
        <v>0</v>
      </c>
      <c r="N25" s="346">
        <f t="shared" si="13"/>
        <v>0</v>
      </c>
      <c r="O25" s="347">
        <f t="shared" si="14"/>
        <v>0</v>
      </c>
      <c r="P25" s="347">
        <f t="shared" si="2"/>
        <v>0</v>
      </c>
      <c r="Q25" s="229">
        <f t="shared" si="15"/>
        <v>0</v>
      </c>
      <c r="R25" s="235">
        <f t="shared" si="3"/>
        <v>0</v>
      </c>
      <c r="S25" s="232">
        <f t="shared" si="16"/>
        <v>0</v>
      </c>
      <c r="T25" s="202">
        <f t="shared" si="17"/>
        <v>0</v>
      </c>
      <c r="U25" s="203">
        <f t="shared" si="18"/>
        <v>0</v>
      </c>
      <c r="V25" s="233">
        <f t="shared" si="4"/>
        <v>0</v>
      </c>
      <c r="W25" s="204">
        <f t="shared" si="19"/>
        <v>0</v>
      </c>
      <c r="X25" s="235">
        <f t="shared" si="5"/>
        <v>0</v>
      </c>
      <c r="Y25" s="232">
        <f t="shared" si="20"/>
        <v>0</v>
      </c>
      <c r="Z25" s="202">
        <f t="shared" si="21"/>
        <v>0</v>
      </c>
      <c r="AA25" s="203">
        <f t="shared" si="22"/>
        <v>0</v>
      </c>
      <c r="AB25" s="233">
        <f t="shared" si="6"/>
        <v>0</v>
      </c>
      <c r="AC25" s="204">
        <f t="shared" si="23"/>
        <v>0</v>
      </c>
      <c r="AD25" s="235">
        <f t="shared" si="7"/>
        <v>0</v>
      </c>
      <c r="AE25" s="232">
        <f t="shared" si="24"/>
        <v>0</v>
      </c>
      <c r="AF25" s="205">
        <f t="shared" si="25"/>
        <v>0</v>
      </c>
      <c r="AG25" s="230">
        <f t="shared" si="26"/>
        <v>0</v>
      </c>
      <c r="AH25" s="234">
        <f t="shared" si="8"/>
        <v>0</v>
      </c>
      <c r="AI25" s="208">
        <f t="shared" si="9"/>
        <v>0</v>
      </c>
      <c r="AJ25" s="235"/>
      <c r="AK25" s="232">
        <f t="shared" si="27"/>
        <v>0</v>
      </c>
      <c r="AL25" s="202">
        <f t="shared" si="28"/>
        <v>0</v>
      </c>
      <c r="AM25" s="203">
        <f t="shared" si="29"/>
        <v>0</v>
      </c>
      <c r="AN25" s="233">
        <f t="shared" si="10"/>
        <v>0</v>
      </c>
      <c r="AO25" s="204">
        <f t="shared" si="30"/>
        <v>0</v>
      </c>
      <c r="AP25" s="206">
        <f t="shared" si="31"/>
        <v>0</v>
      </c>
      <c r="AQ25" s="355"/>
      <c r="AR25" s="77"/>
      <c r="AS25" s="77"/>
      <c r="AT25" s="77"/>
      <c r="AU25" s="77"/>
      <c r="AV25" s="77"/>
      <c r="AW25" s="77"/>
      <c r="AX25" s="77"/>
      <c r="AY25" s="77"/>
      <c r="AZ25" s="17"/>
      <c r="BA25" s="17"/>
      <c r="BB25" s="17"/>
    </row>
    <row r="26" spans="1:54" ht="14.5" x14ac:dyDescent="0.35">
      <c r="A26" s="819"/>
      <c r="B26" s="222"/>
      <c r="C26" s="305"/>
      <c r="D26" s="220"/>
      <c r="E26" s="221"/>
      <c r="F26" s="231"/>
      <c r="G26" s="232"/>
      <c r="H26" s="346">
        <f t="shared" si="11"/>
        <v>0</v>
      </c>
      <c r="I26" s="347">
        <f t="shared" si="32"/>
        <v>0</v>
      </c>
      <c r="J26" s="347">
        <f t="shared" si="0"/>
        <v>0</v>
      </c>
      <c r="K26" s="229">
        <f t="shared" si="12"/>
        <v>0</v>
      </c>
      <c r="L26" s="235">
        <f t="shared" si="1"/>
        <v>0</v>
      </c>
      <c r="M26" s="232">
        <f t="shared" si="33"/>
        <v>0</v>
      </c>
      <c r="N26" s="346">
        <f t="shared" si="13"/>
        <v>0</v>
      </c>
      <c r="O26" s="347">
        <f t="shared" si="14"/>
        <v>0</v>
      </c>
      <c r="P26" s="347">
        <f t="shared" si="2"/>
        <v>0</v>
      </c>
      <c r="Q26" s="229">
        <f t="shared" si="15"/>
        <v>0</v>
      </c>
      <c r="R26" s="235">
        <f t="shared" si="3"/>
        <v>0</v>
      </c>
      <c r="S26" s="232">
        <f t="shared" si="16"/>
        <v>0</v>
      </c>
      <c r="T26" s="202">
        <f t="shared" si="17"/>
        <v>0</v>
      </c>
      <c r="U26" s="203">
        <f t="shared" si="18"/>
        <v>0</v>
      </c>
      <c r="V26" s="233">
        <f t="shared" si="4"/>
        <v>0</v>
      </c>
      <c r="W26" s="204">
        <f t="shared" si="19"/>
        <v>0</v>
      </c>
      <c r="X26" s="235">
        <f t="shared" si="5"/>
        <v>0</v>
      </c>
      <c r="Y26" s="232">
        <f t="shared" si="20"/>
        <v>0</v>
      </c>
      <c r="Z26" s="202">
        <f t="shared" si="21"/>
        <v>0</v>
      </c>
      <c r="AA26" s="203">
        <f t="shared" si="22"/>
        <v>0</v>
      </c>
      <c r="AB26" s="233">
        <f t="shared" si="6"/>
        <v>0</v>
      </c>
      <c r="AC26" s="204">
        <f t="shared" si="23"/>
        <v>0</v>
      </c>
      <c r="AD26" s="235">
        <f t="shared" si="7"/>
        <v>0</v>
      </c>
      <c r="AE26" s="232">
        <f t="shared" si="24"/>
        <v>0</v>
      </c>
      <c r="AF26" s="205">
        <f t="shared" si="25"/>
        <v>0</v>
      </c>
      <c r="AG26" s="230">
        <f t="shared" si="26"/>
        <v>0</v>
      </c>
      <c r="AH26" s="234">
        <f t="shared" si="8"/>
        <v>0</v>
      </c>
      <c r="AI26" s="208">
        <f t="shared" si="9"/>
        <v>0</v>
      </c>
      <c r="AJ26" s="235"/>
      <c r="AK26" s="232">
        <f t="shared" si="27"/>
        <v>0</v>
      </c>
      <c r="AL26" s="202">
        <f t="shared" si="28"/>
        <v>0</v>
      </c>
      <c r="AM26" s="203">
        <f t="shared" si="29"/>
        <v>0</v>
      </c>
      <c r="AN26" s="233">
        <f t="shared" si="10"/>
        <v>0</v>
      </c>
      <c r="AO26" s="204">
        <f t="shared" si="30"/>
        <v>0</v>
      </c>
      <c r="AP26" s="206">
        <f t="shared" si="31"/>
        <v>0</v>
      </c>
      <c r="AQ26" s="355"/>
      <c r="AR26" s="77"/>
      <c r="AS26" s="77"/>
      <c r="AT26" s="77"/>
      <c r="AU26" s="77"/>
      <c r="AV26" s="77"/>
      <c r="AW26" s="77"/>
      <c r="AX26" s="77"/>
      <c r="AY26" s="77"/>
      <c r="AZ26" s="17"/>
      <c r="BA26" s="17"/>
      <c r="BB26" s="17"/>
    </row>
    <row r="27" spans="1:54" ht="14.5" x14ac:dyDescent="0.35">
      <c r="A27" s="819"/>
      <c r="B27" s="222"/>
      <c r="C27" s="305"/>
      <c r="D27" s="220"/>
      <c r="E27" s="221"/>
      <c r="F27" s="231"/>
      <c r="G27" s="232"/>
      <c r="H27" s="346">
        <f t="shared" si="11"/>
        <v>0</v>
      </c>
      <c r="I27" s="347">
        <f t="shared" si="32"/>
        <v>0</v>
      </c>
      <c r="J27" s="347">
        <f t="shared" si="0"/>
        <v>0</v>
      </c>
      <c r="K27" s="229">
        <f t="shared" si="12"/>
        <v>0</v>
      </c>
      <c r="L27" s="235">
        <f t="shared" si="1"/>
        <v>0</v>
      </c>
      <c r="M27" s="232">
        <f t="shared" si="33"/>
        <v>0</v>
      </c>
      <c r="N27" s="346">
        <f t="shared" si="13"/>
        <v>0</v>
      </c>
      <c r="O27" s="347">
        <f t="shared" si="14"/>
        <v>0</v>
      </c>
      <c r="P27" s="347">
        <f t="shared" si="2"/>
        <v>0</v>
      </c>
      <c r="Q27" s="229">
        <f t="shared" si="15"/>
        <v>0</v>
      </c>
      <c r="R27" s="235">
        <f t="shared" si="3"/>
        <v>0</v>
      </c>
      <c r="S27" s="232">
        <f t="shared" si="16"/>
        <v>0</v>
      </c>
      <c r="T27" s="202">
        <f t="shared" si="17"/>
        <v>0</v>
      </c>
      <c r="U27" s="203">
        <f t="shared" si="18"/>
        <v>0</v>
      </c>
      <c r="V27" s="233">
        <f t="shared" si="4"/>
        <v>0</v>
      </c>
      <c r="W27" s="204">
        <f t="shared" si="19"/>
        <v>0</v>
      </c>
      <c r="X27" s="235">
        <f t="shared" si="5"/>
        <v>0</v>
      </c>
      <c r="Y27" s="232">
        <f t="shared" si="20"/>
        <v>0</v>
      </c>
      <c r="Z27" s="202">
        <f t="shared" si="21"/>
        <v>0</v>
      </c>
      <c r="AA27" s="203">
        <f t="shared" si="22"/>
        <v>0</v>
      </c>
      <c r="AB27" s="233">
        <f t="shared" si="6"/>
        <v>0</v>
      </c>
      <c r="AC27" s="204">
        <f t="shared" si="23"/>
        <v>0</v>
      </c>
      <c r="AD27" s="235">
        <f t="shared" si="7"/>
        <v>0</v>
      </c>
      <c r="AE27" s="232">
        <f t="shared" si="24"/>
        <v>0</v>
      </c>
      <c r="AF27" s="202">
        <f t="shared" si="25"/>
        <v>0</v>
      </c>
      <c r="AG27" s="50">
        <f t="shared" si="26"/>
        <v>0</v>
      </c>
      <c r="AH27" s="234">
        <f t="shared" si="8"/>
        <v>0</v>
      </c>
      <c r="AI27" s="208">
        <f t="shared" si="9"/>
        <v>0</v>
      </c>
      <c r="AJ27" s="235"/>
      <c r="AK27" s="232">
        <f t="shared" si="27"/>
        <v>0</v>
      </c>
      <c r="AL27" s="202">
        <f t="shared" si="28"/>
        <v>0</v>
      </c>
      <c r="AM27" s="203">
        <f t="shared" si="29"/>
        <v>0</v>
      </c>
      <c r="AN27" s="233">
        <f t="shared" si="10"/>
        <v>0</v>
      </c>
      <c r="AO27" s="204">
        <f t="shared" si="30"/>
        <v>0</v>
      </c>
      <c r="AP27" s="206">
        <f t="shared" si="31"/>
        <v>0</v>
      </c>
      <c r="AQ27" s="355"/>
      <c r="AR27" s="77"/>
      <c r="AS27" s="77"/>
      <c r="AT27" s="77"/>
      <c r="AU27" s="77"/>
      <c r="AV27" s="77"/>
      <c r="AW27" s="77"/>
      <c r="AX27" s="77"/>
      <c r="AY27" s="77"/>
      <c r="AZ27" s="17"/>
      <c r="BA27" s="17"/>
      <c r="BB27" s="17"/>
    </row>
    <row r="28" spans="1:54" ht="14.5" x14ac:dyDescent="0.35">
      <c r="A28" s="819"/>
      <c r="B28" s="222"/>
      <c r="C28" s="305"/>
      <c r="D28" s="220"/>
      <c r="E28" s="221"/>
      <c r="F28" s="231"/>
      <c r="G28" s="232"/>
      <c r="H28" s="346">
        <f t="shared" si="11"/>
        <v>0</v>
      </c>
      <c r="I28" s="347">
        <f t="shared" si="32"/>
        <v>0</v>
      </c>
      <c r="J28" s="347">
        <f t="shared" si="0"/>
        <v>0</v>
      </c>
      <c r="K28" s="229">
        <f t="shared" si="12"/>
        <v>0</v>
      </c>
      <c r="L28" s="235">
        <f t="shared" si="1"/>
        <v>0</v>
      </c>
      <c r="M28" s="232">
        <f t="shared" si="33"/>
        <v>0</v>
      </c>
      <c r="N28" s="346">
        <f t="shared" si="13"/>
        <v>0</v>
      </c>
      <c r="O28" s="347">
        <f t="shared" si="14"/>
        <v>0</v>
      </c>
      <c r="P28" s="347">
        <f t="shared" si="2"/>
        <v>0</v>
      </c>
      <c r="Q28" s="229">
        <f t="shared" si="15"/>
        <v>0</v>
      </c>
      <c r="R28" s="235">
        <f t="shared" si="3"/>
        <v>0</v>
      </c>
      <c r="S28" s="232">
        <f t="shared" si="16"/>
        <v>0</v>
      </c>
      <c r="T28" s="202">
        <f t="shared" si="17"/>
        <v>0</v>
      </c>
      <c r="U28" s="203">
        <f t="shared" si="18"/>
        <v>0</v>
      </c>
      <c r="V28" s="233">
        <f t="shared" si="4"/>
        <v>0</v>
      </c>
      <c r="W28" s="204">
        <f t="shared" si="19"/>
        <v>0</v>
      </c>
      <c r="X28" s="235">
        <f t="shared" si="5"/>
        <v>0</v>
      </c>
      <c r="Y28" s="232">
        <f t="shared" si="20"/>
        <v>0</v>
      </c>
      <c r="Z28" s="202">
        <f t="shared" si="21"/>
        <v>0</v>
      </c>
      <c r="AA28" s="203">
        <f t="shared" si="22"/>
        <v>0</v>
      </c>
      <c r="AB28" s="233">
        <f t="shared" si="6"/>
        <v>0</v>
      </c>
      <c r="AC28" s="204">
        <f t="shared" si="23"/>
        <v>0</v>
      </c>
      <c r="AD28" s="235">
        <f t="shared" si="7"/>
        <v>0</v>
      </c>
      <c r="AE28" s="232">
        <f t="shared" si="24"/>
        <v>0</v>
      </c>
      <c r="AF28" s="202">
        <f t="shared" si="25"/>
        <v>0</v>
      </c>
      <c r="AG28" s="50">
        <f t="shared" si="26"/>
        <v>0</v>
      </c>
      <c r="AH28" s="234">
        <f t="shared" si="8"/>
        <v>0</v>
      </c>
      <c r="AI28" s="208">
        <f t="shared" si="9"/>
        <v>0</v>
      </c>
      <c r="AJ28" s="235"/>
      <c r="AK28" s="232">
        <f t="shared" si="27"/>
        <v>0</v>
      </c>
      <c r="AL28" s="202">
        <f t="shared" si="28"/>
        <v>0</v>
      </c>
      <c r="AM28" s="203">
        <f t="shared" si="29"/>
        <v>0</v>
      </c>
      <c r="AN28" s="233">
        <f t="shared" si="10"/>
        <v>0</v>
      </c>
      <c r="AO28" s="204">
        <f t="shared" si="30"/>
        <v>0</v>
      </c>
      <c r="AP28" s="206">
        <f t="shared" si="31"/>
        <v>0</v>
      </c>
      <c r="AQ28" s="355"/>
      <c r="AR28" s="77"/>
      <c r="AS28" s="77"/>
      <c r="AT28" s="77"/>
      <c r="AU28" s="77"/>
      <c r="AV28" s="77"/>
      <c r="AW28" s="77"/>
      <c r="AX28" s="77"/>
      <c r="AY28" s="77"/>
      <c r="AZ28" s="17"/>
      <c r="BA28" s="17"/>
      <c r="BB28" s="17"/>
    </row>
    <row r="29" spans="1:54" ht="14.5" x14ac:dyDescent="0.35">
      <c r="A29" s="819"/>
      <c r="B29" s="222"/>
      <c r="C29" s="305"/>
      <c r="D29" s="220"/>
      <c r="E29" s="221"/>
      <c r="F29" s="231"/>
      <c r="G29" s="232"/>
      <c r="H29" s="346">
        <f t="shared" si="11"/>
        <v>0</v>
      </c>
      <c r="I29" s="347">
        <f t="shared" si="32"/>
        <v>0</v>
      </c>
      <c r="J29" s="347">
        <f t="shared" si="0"/>
        <v>0</v>
      </c>
      <c r="K29" s="229">
        <f t="shared" si="12"/>
        <v>0</v>
      </c>
      <c r="L29" s="235">
        <f t="shared" si="1"/>
        <v>0</v>
      </c>
      <c r="M29" s="232">
        <f t="shared" si="33"/>
        <v>0</v>
      </c>
      <c r="N29" s="346">
        <f t="shared" si="13"/>
        <v>0</v>
      </c>
      <c r="O29" s="347">
        <f t="shared" si="14"/>
        <v>0</v>
      </c>
      <c r="P29" s="347">
        <f t="shared" si="2"/>
        <v>0</v>
      </c>
      <c r="Q29" s="229">
        <f t="shared" si="15"/>
        <v>0</v>
      </c>
      <c r="R29" s="235">
        <f t="shared" si="3"/>
        <v>0</v>
      </c>
      <c r="S29" s="232">
        <f t="shared" si="16"/>
        <v>0</v>
      </c>
      <c r="T29" s="202">
        <f t="shared" si="17"/>
        <v>0</v>
      </c>
      <c r="U29" s="203">
        <f t="shared" si="18"/>
        <v>0</v>
      </c>
      <c r="V29" s="233">
        <f t="shared" si="4"/>
        <v>0</v>
      </c>
      <c r="W29" s="204">
        <f t="shared" si="19"/>
        <v>0</v>
      </c>
      <c r="X29" s="235">
        <f t="shared" si="5"/>
        <v>0</v>
      </c>
      <c r="Y29" s="232">
        <f t="shared" si="20"/>
        <v>0</v>
      </c>
      <c r="Z29" s="202">
        <f t="shared" si="21"/>
        <v>0</v>
      </c>
      <c r="AA29" s="203">
        <f t="shared" si="22"/>
        <v>0</v>
      </c>
      <c r="AB29" s="233">
        <f t="shared" si="6"/>
        <v>0</v>
      </c>
      <c r="AC29" s="204">
        <f t="shared" si="23"/>
        <v>0</v>
      </c>
      <c r="AD29" s="235">
        <f t="shared" si="7"/>
        <v>0</v>
      </c>
      <c r="AE29" s="232">
        <f t="shared" si="24"/>
        <v>0</v>
      </c>
      <c r="AF29" s="202">
        <f t="shared" si="25"/>
        <v>0</v>
      </c>
      <c r="AG29" s="50">
        <f t="shared" si="26"/>
        <v>0</v>
      </c>
      <c r="AH29" s="234">
        <f t="shared" si="8"/>
        <v>0</v>
      </c>
      <c r="AI29" s="208">
        <f t="shared" si="9"/>
        <v>0</v>
      </c>
      <c r="AJ29" s="235"/>
      <c r="AK29" s="232">
        <f t="shared" si="27"/>
        <v>0</v>
      </c>
      <c r="AL29" s="202">
        <f t="shared" si="28"/>
        <v>0</v>
      </c>
      <c r="AM29" s="203">
        <f t="shared" si="29"/>
        <v>0</v>
      </c>
      <c r="AN29" s="233">
        <f t="shared" si="10"/>
        <v>0</v>
      </c>
      <c r="AO29" s="204">
        <f t="shared" si="30"/>
        <v>0</v>
      </c>
      <c r="AP29" s="206">
        <f t="shared" si="31"/>
        <v>0</v>
      </c>
      <c r="AQ29" s="355"/>
      <c r="AR29" s="77"/>
      <c r="AS29" s="77"/>
      <c r="AT29" s="77"/>
      <c r="AU29" s="77"/>
      <c r="AV29" s="77"/>
      <c r="AW29" s="77"/>
      <c r="AX29" s="77"/>
      <c r="AY29" s="77"/>
      <c r="AZ29" s="17"/>
      <c r="BA29" s="17"/>
      <c r="BB29" s="17"/>
    </row>
    <row r="30" spans="1:54" ht="14.5" x14ac:dyDescent="0.35">
      <c r="A30" s="819"/>
      <c r="B30" s="222"/>
      <c r="C30" s="305"/>
      <c r="D30" s="220"/>
      <c r="E30" s="221"/>
      <c r="F30" s="231"/>
      <c r="G30" s="232"/>
      <c r="H30" s="346">
        <f t="shared" si="11"/>
        <v>0</v>
      </c>
      <c r="I30" s="347">
        <f t="shared" si="32"/>
        <v>0</v>
      </c>
      <c r="J30" s="347">
        <f t="shared" si="0"/>
        <v>0</v>
      </c>
      <c r="K30" s="229">
        <f t="shared" si="12"/>
        <v>0</v>
      </c>
      <c r="L30" s="235">
        <f t="shared" si="1"/>
        <v>0</v>
      </c>
      <c r="M30" s="232">
        <f t="shared" si="33"/>
        <v>0</v>
      </c>
      <c r="N30" s="346">
        <f t="shared" si="13"/>
        <v>0</v>
      </c>
      <c r="O30" s="347">
        <f t="shared" si="14"/>
        <v>0</v>
      </c>
      <c r="P30" s="347">
        <f t="shared" si="2"/>
        <v>0</v>
      </c>
      <c r="Q30" s="229">
        <f t="shared" si="15"/>
        <v>0</v>
      </c>
      <c r="R30" s="235">
        <f t="shared" si="3"/>
        <v>0</v>
      </c>
      <c r="S30" s="232">
        <f t="shared" si="16"/>
        <v>0</v>
      </c>
      <c r="T30" s="202">
        <f t="shared" si="17"/>
        <v>0</v>
      </c>
      <c r="U30" s="203">
        <f t="shared" si="18"/>
        <v>0</v>
      </c>
      <c r="V30" s="233">
        <f t="shared" si="4"/>
        <v>0</v>
      </c>
      <c r="W30" s="204">
        <f t="shared" si="19"/>
        <v>0</v>
      </c>
      <c r="X30" s="235">
        <f t="shared" si="5"/>
        <v>0</v>
      </c>
      <c r="Y30" s="232">
        <f t="shared" si="20"/>
        <v>0</v>
      </c>
      <c r="Z30" s="202">
        <f t="shared" si="21"/>
        <v>0</v>
      </c>
      <c r="AA30" s="203">
        <f t="shared" si="22"/>
        <v>0</v>
      </c>
      <c r="AB30" s="233">
        <f t="shared" si="6"/>
        <v>0</v>
      </c>
      <c r="AC30" s="204">
        <f t="shared" si="23"/>
        <v>0</v>
      </c>
      <c r="AD30" s="235">
        <f>ROUND(IF($E30="y",$X30*(1+$I$5),$X30),0)</f>
        <v>0</v>
      </c>
      <c r="AE30" s="232">
        <f t="shared" si="24"/>
        <v>0</v>
      </c>
      <c r="AF30" s="202">
        <f t="shared" si="25"/>
        <v>0</v>
      </c>
      <c r="AG30" s="50">
        <f t="shared" si="26"/>
        <v>0</v>
      </c>
      <c r="AH30" s="234">
        <f t="shared" si="8"/>
        <v>0</v>
      </c>
      <c r="AI30" s="208">
        <f t="shared" si="9"/>
        <v>0</v>
      </c>
      <c r="AJ30" s="235"/>
      <c r="AK30" s="232">
        <f t="shared" si="27"/>
        <v>0</v>
      </c>
      <c r="AL30" s="202">
        <f t="shared" si="28"/>
        <v>0</v>
      </c>
      <c r="AM30" s="203">
        <f t="shared" si="29"/>
        <v>0</v>
      </c>
      <c r="AN30" s="233">
        <f t="shared" si="10"/>
        <v>0</v>
      </c>
      <c r="AO30" s="204">
        <f t="shared" si="30"/>
        <v>0</v>
      </c>
      <c r="AP30" s="206">
        <f t="shared" si="31"/>
        <v>0</v>
      </c>
      <c r="AQ30" s="355"/>
      <c r="AR30" s="77"/>
      <c r="AS30" s="77"/>
      <c r="AT30" s="77"/>
      <c r="AU30" s="77"/>
      <c r="AV30" s="77"/>
      <c r="AW30" s="77"/>
      <c r="AX30" s="77"/>
      <c r="AY30" s="77"/>
      <c r="AZ30" s="17"/>
      <c r="BA30" s="17"/>
      <c r="BB30" s="17"/>
    </row>
    <row r="31" spans="1:54" ht="14.5" x14ac:dyDescent="0.35">
      <c r="A31" s="819"/>
      <c r="B31" s="222"/>
      <c r="C31" s="305"/>
      <c r="D31" s="220"/>
      <c r="E31" s="221"/>
      <c r="F31" s="231"/>
      <c r="G31" s="232"/>
      <c r="H31" s="346">
        <f t="shared" si="11"/>
        <v>0</v>
      </c>
      <c r="I31" s="347">
        <f t="shared" si="32"/>
        <v>0</v>
      </c>
      <c r="J31" s="347">
        <f t="shared" si="0"/>
        <v>0</v>
      </c>
      <c r="K31" s="229">
        <f t="shared" si="12"/>
        <v>0</v>
      </c>
      <c r="L31" s="235">
        <f t="shared" si="1"/>
        <v>0</v>
      </c>
      <c r="M31" s="232">
        <f t="shared" si="33"/>
        <v>0</v>
      </c>
      <c r="N31" s="346">
        <f t="shared" si="13"/>
        <v>0</v>
      </c>
      <c r="O31" s="347">
        <f t="shared" si="14"/>
        <v>0</v>
      </c>
      <c r="P31" s="347">
        <f t="shared" si="2"/>
        <v>0</v>
      </c>
      <c r="Q31" s="229">
        <f t="shared" si="15"/>
        <v>0</v>
      </c>
      <c r="R31" s="235">
        <f t="shared" si="3"/>
        <v>0</v>
      </c>
      <c r="S31" s="232">
        <f t="shared" si="16"/>
        <v>0</v>
      </c>
      <c r="T31" s="202">
        <f t="shared" si="17"/>
        <v>0</v>
      </c>
      <c r="U31" s="203">
        <f t="shared" si="18"/>
        <v>0</v>
      </c>
      <c r="V31" s="233">
        <f t="shared" si="4"/>
        <v>0</v>
      </c>
      <c r="W31" s="204">
        <f t="shared" si="19"/>
        <v>0</v>
      </c>
      <c r="X31" s="235">
        <f t="shared" si="5"/>
        <v>0</v>
      </c>
      <c r="Y31" s="232">
        <f t="shared" si="20"/>
        <v>0</v>
      </c>
      <c r="Z31" s="202">
        <f t="shared" si="21"/>
        <v>0</v>
      </c>
      <c r="AA31" s="203">
        <f t="shared" si="22"/>
        <v>0</v>
      </c>
      <c r="AB31" s="233">
        <f t="shared" si="6"/>
        <v>0</v>
      </c>
      <c r="AC31" s="204">
        <f t="shared" si="23"/>
        <v>0</v>
      </c>
      <c r="AD31" s="235">
        <f t="shared" si="7"/>
        <v>0</v>
      </c>
      <c r="AE31" s="232">
        <f t="shared" si="24"/>
        <v>0</v>
      </c>
      <c r="AF31" s="202">
        <f t="shared" si="25"/>
        <v>0</v>
      </c>
      <c r="AG31" s="50">
        <f t="shared" si="26"/>
        <v>0</v>
      </c>
      <c r="AH31" s="234">
        <f t="shared" si="8"/>
        <v>0</v>
      </c>
      <c r="AI31" s="208">
        <f t="shared" si="9"/>
        <v>0</v>
      </c>
      <c r="AJ31" s="235"/>
      <c r="AK31" s="232">
        <f t="shared" si="27"/>
        <v>0</v>
      </c>
      <c r="AL31" s="202">
        <f t="shared" si="28"/>
        <v>0</v>
      </c>
      <c r="AM31" s="203">
        <f t="shared" si="29"/>
        <v>0</v>
      </c>
      <c r="AN31" s="233">
        <f t="shared" si="10"/>
        <v>0</v>
      </c>
      <c r="AO31" s="204">
        <f t="shared" si="30"/>
        <v>0</v>
      </c>
      <c r="AP31" s="206">
        <f t="shared" si="31"/>
        <v>0</v>
      </c>
      <c r="AQ31" s="355"/>
      <c r="AR31" s="77"/>
      <c r="AS31" s="77"/>
      <c r="AT31" s="77"/>
      <c r="AU31" s="77"/>
      <c r="AV31" s="77"/>
      <c r="AW31" s="77"/>
      <c r="AX31" s="77"/>
      <c r="AY31" s="77"/>
      <c r="AZ31" s="17"/>
      <c r="BA31" s="17"/>
      <c r="BB31" s="17"/>
    </row>
    <row r="32" spans="1:54" ht="14.5" x14ac:dyDescent="0.35">
      <c r="A32" s="819"/>
      <c r="B32" s="222"/>
      <c r="C32" s="305"/>
      <c r="D32" s="220"/>
      <c r="E32" s="221"/>
      <c r="F32" s="231"/>
      <c r="G32" s="232"/>
      <c r="H32" s="346">
        <f t="shared" si="11"/>
        <v>0</v>
      </c>
      <c r="I32" s="347">
        <f t="shared" si="32"/>
        <v>0</v>
      </c>
      <c r="J32" s="347">
        <f t="shared" si="0"/>
        <v>0</v>
      </c>
      <c r="K32" s="229">
        <f t="shared" si="12"/>
        <v>0</v>
      </c>
      <c r="L32" s="235">
        <f t="shared" si="1"/>
        <v>0</v>
      </c>
      <c r="M32" s="232">
        <f t="shared" si="33"/>
        <v>0</v>
      </c>
      <c r="N32" s="346">
        <f t="shared" si="13"/>
        <v>0</v>
      </c>
      <c r="O32" s="347">
        <f t="shared" si="14"/>
        <v>0</v>
      </c>
      <c r="P32" s="347">
        <f t="shared" si="2"/>
        <v>0</v>
      </c>
      <c r="Q32" s="229">
        <f t="shared" si="15"/>
        <v>0</v>
      </c>
      <c r="R32" s="235">
        <f t="shared" si="3"/>
        <v>0</v>
      </c>
      <c r="S32" s="232">
        <f t="shared" si="16"/>
        <v>0</v>
      </c>
      <c r="T32" s="202">
        <f t="shared" si="17"/>
        <v>0</v>
      </c>
      <c r="U32" s="203">
        <f t="shared" si="18"/>
        <v>0</v>
      </c>
      <c r="V32" s="233">
        <f t="shared" si="4"/>
        <v>0</v>
      </c>
      <c r="W32" s="204">
        <f t="shared" si="19"/>
        <v>0</v>
      </c>
      <c r="X32" s="235">
        <f t="shared" si="5"/>
        <v>0</v>
      </c>
      <c r="Y32" s="232">
        <f t="shared" si="20"/>
        <v>0</v>
      </c>
      <c r="Z32" s="202">
        <f t="shared" si="21"/>
        <v>0</v>
      </c>
      <c r="AA32" s="203">
        <f t="shared" si="22"/>
        <v>0</v>
      </c>
      <c r="AB32" s="233">
        <f t="shared" si="6"/>
        <v>0</v>
      </c>
      <c r="AC32" s="204">
        <f t="shared" si="23"/>
        <v>0</v>
      </c>
      <c r="AD32" s="235">
        <f t="shared" si="7"/>
        <v>0</v>
      </c>
      <c r="AE32" s="232">
        <f t="shared" si="24"/>
        <v>0</v>
      </c>
      <c r="AF32" s="202">
        <f t="shared" si="25"/>
        <v>0</v>
      </c>
      <c r="AG32" s="50">
        <f t="shared" si="26"/>
        <v>0</v>
      </c>
      <c r="AH32" s="234">
        <f t="shared" si="8"/>
        <v>0</v>
      </c>
      <c r="AI32" s="208">
        <f t="shared" si="9"/>
        <v>0</v>
      </c>
      <c r="AJ32" s="235"/>
      <c r="AK32" s="232">
        <f t="shared" si="27"/>
        <v>0</v>
      </c>
      <c r="AL32" s="202">
        <f t="shared" si="28"/>
        <v>0</v>
      </c>
      <c r="AM32" s="203">
        <f t="shared" si="29"/>
        <v>0</v>
      </c>
      <c r="AN32" s="233">
        <f t="shared" si="10"/>
        <v>0</v>
      </c>
      <c r="AO32" s="204">
        <f t="shared" si="30"/>
        <v>0</v>
      </c>
      <c r="AP32" s="206">
        <f t="shared" si="31"/>
        <v>0</v>
      </c>
      <c r="AQ32" s="355"/>
      <c r="AR32" s="77"/>
      <c r="AS32" s="77"/>
      <c r="AT32" s="77"/>
      <c r="AU32" s="77"/>
      <c r="AV32" s="77"/>
      <c r="AW32" s="77"/>
      <c r="AX32" s="77"/>
      <c r="AY32" s="77"/>
      <c r="AZ32" s="17"/>
      <c r="BA32" s="17"/>
      <c r="BB32" s="17"/>
    </row>
    <row r="33" spans="1:54" ht="14.5" x14ac:dyDescent="0.35">
      <c r="A33" s="819"/>
      <c r="B33" s="222"/>
      <c r="C33" s="305"/>
      <c r="D33" s="220"/>
      <c r="E33" s="221"/>
      <c r="F33" s="231"/>
      <c r="G33" s="232"/>
      <c r="H33" s="346">
        <f t="shared" si="11"/>
        <v>0</v>
      </c>
      <c r="I33" s="347">
        <f t="shared" si="32"/>
        <v>0</v>
      </c>
      <c r="J33" s="347">
        <f t="shared" si="0"/>
        <v>0</v>
      </c>
      <c r="K33" s="229">
        <f t="shared" si="12"/>
        <v>0</v>
      </c>
      <c r="L33" s="235">
        <f t="shared" si="1"/>
        <v>0</v>
      </c>
      <c r="M33" s="232">
        <f t="shared" si="33"/>
        <v>0</v>
      </c>
      <c r="N33" s="346">
        <f t="shared" si="13"/>
        <v>0</v>
      </c>
      <c r="O33" s="347">
        <f t="shared" si="14"/>
        <v>0</v>
      </c>
      <c r="P33" s="347">
        <f t="shared" si="2"/>
        <v>0</v>
      </c>
      <c r="Q33" s="229">
        <f t="shared" si="15"/>
        <v>0</v>
      </c>
      <c r="R33" s="235">
        <f t="shared" si="3"/>
        <v>0</v>
      </c>
      <c r="S33" s="232">
        <f t="shared" si="16"/>
        <v>0</v>
      </c>
      <c r="T33" s="202">
        <f t="shared" si="17"/>
        <v>0</v>
      </c>
      <c r="U33" s="203">
        <f t="shared" si="18"/>
        <v>0</v>
      </c>
      <c r="V33" s="233">
        <f t="shared" si="4"/>
        <v>0</v>
      </c>
      <c r="W33" s="204">
        <f t="shared" si="19"/>
        <v>0</v>
      </c>
      <c r="X33" s="235">
        <f t="shared" si="5"/>
        <v>0</v>
      </c>
      <c r="Y33" s="232">
        <f t="shared" si="20"/>
        <v>0</v>
      </c>
      <c r="Z33" s="202">
        <f t="shared" si="21"/>
        <v>0</v>
      </c>
      <c r="AA33" s="203">
        <f t="shared" si="22"/>
        <v>0</v>
      </c>
      <c r="AB33" s="233">
        <f t="shared" si="6"/>
        <v>0</v>
      </c>
      <c r="AC33" s="204">
        <f t="shared" si="23"/>
        <v>0</v>
      </c>
      <c r="AD33" s="235">
        <f t="shared" si="7"/>
        <v>0</v>
      </c>
      <c r="AE33" s="232">
        <f t="shared" si="24"/>
        <v>0</v>
      </c>
      <c r="AF33" s="202">
        <f t="shared" si="25"/>
        <v>0</v>
      </c>
      <c r="AG33" s="50">
        <f t="shared" si="26"/>
        <v>0</v>
      </c>
      <c r="AH33" s="234">
        <f t="shared" si="8"/>
        <v>0</v>
      </c>
      <c r="AI33" s="208">
        <f t="shared" si="9"/>
        <v>0</v>
      </c>
      <c r="AJ33" s="235"/>
      <c r="AK33" s="232">
        <f t="shared" si="27"/>
        <v>0</v>
      </c>
      <c r="AL33" s="202">
        <f t="shared" si="28"/>
        <v>0</v>
      </c>
      <c r="AM33" s="203">
        <f t="shared" si="29"/>
        <v>0</v>
      </c>
      <c r="AN33" s="233">
        <f t="shared" si="10"/>
        <v>0</v>
      </c>
      <c r="AO33" s="204">
        <f t="shared" si="30"/>
        <v>0</v>
      </c>
      <c r="AP33" s="206">
        <f t="shared" si="31"/>
        <v>0</v>
      </c>
      <c r="AQ33" s="355"/>
      <c r="AR33" s="77"/>
      <c r="AS33" s="77"/>
      <c r="AT33" s="77"/>
      <c r="AU33" s="77"/>
      <c r="AV33" s="77"/>
      <c r="AW33" s="77"/>
      <c r="AX33" s="77"/>
      <c r="AY33" s="77"/>
      <c r="AZ33" s="17"/>
      <c r="BA33" s="17"/>
      <c r="BB33" s="17"/>
    </row>
    <row r="34" spans="1:54" ht="14.5" x14ac:dyDescent="0.35">
      <c r="A34" s="819"/>
      <c r="B34" s="219"/>
      <c r="C34" s="304"/>
      <c r="D34" s="255"/>
      <c r="E34" s="221"/>
      <c r="F34" s="231"/>
      <c r="G34" s="232"/>
      <c r="H34" s="346">
        <f t="shared" si="11"/>
        <v>0</v>
      </c>
      <c r="I34" s="347">
        <f t="shared" si="32"/>
        <v>0</v>
      </c>
      <c r="J34" s="347">
        <f t="shared" si="0"/>
        <v>0</v>
      </c>
      <c r="K34" s="229">
        <f t="shared" si="12"/>
        <v>0</v>
      </c>
      <c r="L34" s="235">
        <f t="shared" si="1"/>
        <v>0</v>
      </c>
      <c r="M34" s="232">
        <f t="shared" si="33"/>
        <v>0</v>
      </c>
      <c r="N34" s="346">
        <f t="shared" si="13"/>
        <v>0</v>
      </c>
      <c r="O34" s="347">
        <f t="shared" si="14"/>
        <v>0</v>
      </c>
      <c r="P34" s="347">
        <f t="shared" si="2"/>
        <v>0</v>
      </c>
      <c r="Q34" s="229">
        <f t="shared" si="15"/>
        <v>0</v>
      </c>
      <c r="R34" s="235">
        <f t="shared" si="3"/>
        <v>0</v>
      </c>
      <c r="S34" s="232">
        <f t="shared" si="16"/>
        <v>0</v>
      </c>
      <c r="T34" s="202">
        <f t="shared" si="17"/>
        <v>0</v>
      </c>
      <c r="U34" s="203">
        <f t="shared" si="18"/>
        <v>0</v>
      </c>
      <c r="V34" s="233">
        <f t="shared" si="4"/>
        <v>0</v>
      </c>
      <c r="W34" s="204">
        <f t="shared" si="19"/>
        <v>0</v>
      </c>
      <c r="X34" s="235">
        <f t="shared" si="5"/>
        <v>0</v>
      </c>
      <c r="Y34" s="232">
        <f t="shared" si="20"/>
        <v>0</v>
      </c>
      <c r="Z34" s="202">
        <f t="shared" si="21"/>
        <v>0</v>
      </c>
      <c r="AA34" s="203">
        <f t="shared" si="22"/>
        <v>0</v>
      </c>
      <c r="AB34" s="233">
        <f t="shared" si="6"/>
        <v>0</v>
      </c>
      <c r="AC34" s="204">
        <f t="shared" si="23"/>
        <v>0</v>
      </c>
      <c r="AD34" s="235">
        <f t="shared" si="7"/>
        <v>0</v>
      </c>
      <c r="AE34" s="232">
        <f t="shared" si="24"/>
        <v>0</v>
      </c>
      <c r="AF34" s="202">
        <f t="shared" si="25"/>
        <v>0</v>
      </c>
      <c r="AG34" s="50">
        <f t="shared" si="26"/>
        <v>0</v>
      </c>
      <c r="AH34" s="234">
        <f t="shared" si="8"/>
        <v>0</v>
      </c>
      <c r="AI34" s="208">
        <f t="shared" si="9"/>
        <v>0</v>
      </c>
      <c r="AJ34" s="235"/>
      <c r="AK34" s="232">
        <f t="shared" si="27"/>
        <v>0</v>
      </c>
      <c r="AL34" s="202">
        <f t="shared" si="28"/>
        <v>0</v>
      </c>
      <c r="AM34" s="203">
        <f t="shared" si="29"/>
        <v>0</v>
      </c>
      <c r="AN34" s="233">
        <f t="shared" si="10"/>
        <v>0</v>
      </c>
      <c r="AO34" s="204">
        <f t="shared" si="30"/>
        <v>0</v>
      </c>
      <c r="AP34" s="206">
        <f t="shared" si="31"/>
        <v>0</v>
      </c>
      <c r="AQ34" s="355"/>
      <c r="AR34" s="77"/>
      <c r="AS34" s="77"/>
      <c r="AT34" s="77"/>
      <c r="AU34" s="77"/>
      <c r="AV34" s="77"/>
      <c r="AW34" s="77"/>
      <c r="AX34" s="77"/>
      <c r="AY34" s="77"/>
      <c r="AZ34" s="17"/>
      <c r="BA34" s="17"/>
      <c r="BB34" s="17"/>
    </row>
    <row r="35" spans="1:54" ht="14.5" x14ac:dyDescent="0.35">
      <c r="A35" s="819"/>
      <c r="B35" s="219"/>
      <c r="C35" s="304"/>
      <c r="D35" s="255"/>
      <c r="E35" s="221"/>
      <c r="F35" s="231"/>
      <c r="G35" s="232"/>
      <c r="H35" s="346">
        <f t="shared" si="11"/>
        <v>0</v>
      </c>
      <c r="I35" s="347">
        <f t="shared" si="32"/>
        <v>0</v>
      </c>
      <c r="J35" s="347">
        <f t="shared" si="0"/>
        <v>0</v>
      </c>
      <c r="K35" s="229">
        <f t="shared" si="12"/>
        <v>0</v>
      </c>
      <c r="L35" s="235">
        <f t="shared" si="1"/>
        <v>0</v>
      </c>
      <c r="M35" s="232">
        <f t="shared" si="33"/>
        <v>0</v>
      </c>
      <c r="N35" s="346">
        <f t="shared" si="13"/>
        <v>0</v>
      </c>
      <c r="O35" s="347">
        <f t="shared" si="14"/>
        <v>0</v>
      </c>
      <c r="P35" s="347">
        <f t="shared" si="2"/>
        <v>0</v>
      </c>
      <c r="Q35" s="229">
        <f t="shared" si="15"/>
        <v>0</v>
      </c>
      <c r="R35" s="235">
        <f t="shared" si="3"/>
        <v>0</v>
      </c>
      <c r="S35" s="232">
        <f t="shared" si="16"/>
        <v>0</v>
      </c>
      <c r="T35" s="202">
        <f t="shared" si="17"/>
        <v>0</v>
      </c>
      <c r="U35" s="203">
        <f t="shared" si="18"/>
        <v>0</v>
      </c>
      <c r="V35" s="233">
        <f t="shared" si="4"/>
        <v>0</v>
      </c>
      <c r="W35" s="204">
        <f t="shared" si="19"/>
        <v>0</v>
      </c>
      <c r="X35" s="235">
        <f t="shared" si="5"/>
        <v>0</v>
      </c>
      <c r="Y35" s="232">
        <f t="shared" si="20"/>
        <v>0</v>
      </c>
      <c r="Z35" s="202">
        <f t="shared" si="21"/>
        <v>0</v>
      </c>
      <c r="AA35" s="203">
        <f t="shared" si="22"/>
        <v>0</v>
      </c>
      <c r="AB35" s="233">
        <f t="shared" si="6"/>
        <v>0</v>
      </c>
      <c r="AC35" s="204">
        <f t="shared" si="23"/>
        <v>0</v>
      </c>
      <c r="AD35" s="235">
        <f t="shared" si="7"/>
        <v>0</v>
      </c>
      <c r="AE35" s="232">
        <f t="shared" si="24"/>
        <v>0</v>
      </c>
      <c r="AF35" s="202">
        <f t="shared" si="25"/>
        <v>0</v>
      </c>
      <c r="AG35" s="50">
        <f t="shared" si="26"/>
        <v>0</v>
      </c>
      <c r="AH35" s="234">
        <f t="shared" si="8"/>
        <v>0</v>
      </c>
      <c r="AI35" s="208">
        <f t="shared" si="9"/>
        <v>0</v>
      </c>
      <c r="AJ35" s="235"/>
      <c r="AK35" s="232">
        <f t="shared" si="27"/>
        <v>0</v>
      </c>
      <c r="AL35" s="202">
        <f t="shared" si="28"/>
        <v>0</v>
      </c>
      <c r="AM35" s="203">
        <f t="shared" si="29"/>
        <v>0</v>
      </c>
      <c r="AN35" s="233">
        <f t="shared" si="10"/>
        <v>0</v>
      </c>
      <c r="AO35" s="204">
        <f t="shared" si="30"/>
        <v>0</v>
      </c>
      <c r="AP35" s="206">
        <f t="shared" si="31"/>
        <v>0</v>
      </c>
      <c r="AQ35" s="355"/>
      <c r="AR35" s="77"/>
      <c r="AS35" s="77"/>
      <c r="AT35" s="77"/>
      <c r="AU35" s="77"/>
      <c r="AV35" s="77"/>
      <c r="AW35" s="77"/>
      <c r="AX35" s="77"/>
      <c r="AY35" s="77"/>
      <c r="AZ35" s="17"/>
      <c r="BA35" s="17"/>
      <c r="BB35" s="17"/>
    </row>
    <row r="36" spans="1:54" ht="14.5" x14ac:dyDescent="0.35">
      <c r="A36" s="819"/>
      <c r="B36" s="219"/>
      <c r="C36" s="304"/>
      <c r="D36" s="255"/>
      <c r="E36" s="221"/>
      <c r="F36" s="231"/>
      <c r="G36" s="232"/>
      <c r="H36" s="348">
        <f>G36*12</f>
        <v>0</v>
      </c>
      <c r="I36" s="349">
        <f t="shared" si="32"/>
        <v>0</v>
      </c>
      <c r="J36" s="349">
        <f t="shared" si="0"/>
        <v>0</v>
      </c>
      <c r="K36" s="350">
        <f t="shared" si="12"/>
        <v>0</v>
      </c>
      <c r="L36" s="235">
        <f t="shared" si="1"/>
        <v>0</v>
      </c>
      <c r="M36" s="232">
        <f t="shared" si="33"/>
        <v>0</v>
      </c>
      <c r="N36" s="348">
        <f>M36*12</f>
        <v>0</v>
      </c>
      <c r="O36" s="349">
        <f t="shared" si="14"/>
        <v>0</v>
      </c>
      <c r="P36" s="349">
        <f t="shared" si="2"/>
        <v>0</v>
      </c>
      <c r="Q36" s="350">
        <f t="shared" si="15"/>
        <v>0</v>
      </c>
      <c r="R36" s="235">
        <f t="shared" si="3"/>
        <v>0</v>
      </c>
      <c r="S36" s="232">
        <f t="shared" si="16"/>
        <v>0</v>
      </c>
      <c r="T36" s="205">
        <f>S36*12</f>
        <v>0</v>
      </c>
      <c r="U36" s="9">
        <f t="shared" si="18"/>
        <v>0</v>
      </c>
      <c r="V36" s="234">
        <f t="shared" si="4"/>
        <v>0</v>
      </c>
      <c r="W36" s="208">
        <f t="shared" si="19"/>
        <v>0</v>
      </c>
      <c r="X36" s="235">
        <f t="shared" si="5"/>
        <v>0</v>
      </c>
      <c r="Y36" s="232">
        <f t="shared" si="20"/>
        <v>0</v>
      </c>
      <c r="Z36" s="205">
        <f>Y36*12</f>
        <v>0</v>
      </c>
      <c r="AA36" s="9">
        <f t="shared" si="22"/>
        <v>0</v>
      </c>
      <c r="AB36" s="234">
        <f t="shared" si="6"/>
        <v>0</v>
      </c>
      <c r="AC36" s="208">
        <f t="shared" si="23"/>
        <v>0</v>
      </c>
      <c r="AD36" s="235">
        <f t="shared" si="7"/>
        <v>0</v>
      </c>
      <c r="AE36" s="232">
        <f t="shared" si="24"/>
        <v>0</v>
      </c>
      <c r="AF36" s="205">
        <f>AE36*12</f>
        <v>0</v>
      </c>
      <c r="AG36" s="230">
        <f t="shared" si="26"/>
        <v>0</v>
      </c>
      <c r="AH36" s="234">
        <f t="shared" si="8"/>
        <v>0</v>
      </c>
      <c r="AI36" s="208">
        <f t="shared" si="9"/>
        <v>0</v>
      </c>
      <c r="AJ36" s="235"/>
      <c r="AK36" s="232">
        <f t="shared" si="27"/>
        <v>0</v>
      </c>
      <c r="AL36" s="205">
        <f>AK36*12</f>
        <v>0</v>
      </c>
      <c r="AM36" s="9">
        <f t="shared" si="29"/>
        <v>0</v>
      </c>
      <c r="AN36" s="234">
        <f t="shared" si="10"/>
        <v>0</v>
      </c>
      <c r="AO36" s="208">
        <f t="shared" si="30"/>
        <v>0</v>
      </c>
      <c r="AP36" s="206">
        <f t="shared" si="31"/>
        <v>0</v>
      </c>
      <c r="AQ36" s="355"/>
      <c r="AR36" s="51"/>
      <c r="AS36" s="77"/>
      <c r="AT36" s="77"/>
      <c r="AU36" s="77"/>
      <c r="AV36" s="77"/>
      <c r="AW36" s="77"/>
      <c r="AX36" s="77"/>
      <c r="AY36" s="77"/>
      <c r="AZ36" s="17"/>
      <c r="BA36" s="17"/>
      <c r="BB36" s="17"/>
    </row>
    <row r="37" spans="1:54" ht="14.5" x14ac:dyDescent="0.35">
      <c r="A37" s="819"/>
      <c r="B37" s="219"/>
      <c r="C37" s="304"/>
      <c r="D37" s="255"/>
      <c r="E37" s="221"/>
      <c r="F37" s="231"/>
      <c r="G37" s="232"/>
      <c r="H37" s="348">
        <f t="shared" ref="H37:H42" si="34">G37*12</f>
        <v>0</v>
      </c>
      <c r="I37" s="349">
        <f t="shared" si="32"/>
        <v>0</v>
      </c>
      <c r="J37" s="349">
        <f t="shared" si="0"/>
        <v>0</v>
      </c>
      <c r="K37" s="350">
        <f t="shared" si="12"/>
        <v>0</v>
      </c>
      <c r="L37" s="235">
        <f t="shared" si="1"/>
        <v>0</v>
      </c>
      <c r="M37" s="232">
        <f t="shared" si="33"/>
        <v>0</v>
      </c>
      <c r="N37" s="348">
        <f t="shared" ref="N37:N42" si="35">M37*12</f>
        <v>0</v>
      </c>
      <c r="O37" s="349">
        <f t="shared" si="14"/>
        <v>0</v>
      </c>
      <c r="P37" s="349">
        <f t="shared" si="2"/>
        <v>0</v>
      </c>
      <c r="Q37" s="350">
        <f t="shared" si="15"/>
        <v>0</v>
      </c>
      <c r="R37" s="235">
        <f t="shared" si="3"/>
        <v>0</v>
      </c>
      <c r="S37" s="232">
        <f t="shared" si="16"/>
        <v>0</v>
      </c>
      <c r="T37" s="205">
        <f t="shared" ref="T37:T42" si="36">S37*12</f>
        <v>0</v>
      </c>
      <c r="U37" s="9">
        <f t="shared" si="18"/>
        <v>0</v>
      </c>
      <c r="V37" s="234">
        <f t="shared" si="4"/>
        <v>0</v>
      </c>
      <c r="W37" s="208">
        <f t="shared" si="19"/>
        <v>0</v>
      </c>
      <c r="X37" s="235">
        <f t="shared" si="5"/>
        <v>0</v>
      </c>
      <c r="Y37" s="232">
        <f t="shared" si="20"/>
        <v>0</v>
      </c>
      <c r="Z37" s="205">
        <f t="shared" ref="Z37:Z42" si="37">Y37*12</f>
        <v>0</v>
      </c>
      <c r="AA37" s="9">
        <f t="shared" si="22"/>
        <v>0</v>
      </c>
      <c r="AB37" s="234">
        <f t="shared" si="6"/>
        <v>0</v>
      </c>
      <c r="AC37" s="208">
        <f t="shared" si="23"/>
        <v>0</v>
      </c>
      <c r="AD37" s="235">
        <f t="shared" si="7"/>
        <v>0</v>
      </c>
      <c r="AE37" s="232">
        <f t="shared" si="24"/>
        <v>0</v>
      </c>
      <c r="AF37" s="205">
        <f t="shared" ref="AF37:AF42" si="38">AE37*12</f>
        <v>0</v>
      </c>
      <c r="AG37" s="230">
        <f t="shared" si="26"/>
        <v>0</v>
      </c>
      <c r="AH37" s="234">
        <f t="shared" si="8"/>
        <v>0</v>
      </c>
      <c r="AI37" s="208">
        <f t="shared" si="9"/>
        <v>0</v>
      </c>
      <c r="AJ37" s="235"/>
      <c r="AK37" s="232">
        <f t="shared" si="27"/>
        <v>0</v>
      </c>
      <c r="AL37" s="205">
        <f t="shared" ref="AL37:AL42" si="39">AK37*12</f>
        <v>0</v>
      </c>
      <c r="AM37" s="9">
        <f t="shared" si="29"/>
        <v>0</v>
      </c>
      <c r="AN37" s="234">
        <f t="shared" si="10"/>
        <v>0</v>
      </c>
      <c r="AO37" s="208">
        <f t="shared" si="30"/>
        <v>0</v>
      </c>
      <c r="AP37" s="206">
        <f t="shared" si="31"/>
        <v>0</v>
      </c>
      <c r="AQ37" s="355"/>
      <c r="AR37" s="51"/>
      <c r="AS37" s="77"/>
      <c r="AT37" s="77"/>
      <c r="AU37" s="77"/>
      <c r="AV37" s="77"/>
      <c r="AW37" s="77"/>
      <c r="AX37" s="77"/>
      <c r="AY37" s="77"/>
      <c r="AZ37" s="17"/>
      <c r="BA37" s="17"/>
      <c r="BB37" s="17"/>
    </row>
    <row r="38" spans="1:54" ht="14.5" x14ac:dyDescent="0.35">
      <c r="A38" s="819"/>
      <c r="B38" s="219"/>
      <c r="C38" s="304"/>
      <c r="D38" s="255"/>
      <c r="E38" s="221"/>
      <c r="F38" s="231"/>
      <c r="G38" s="232"/>
      <c r="H38" s="348">
        <f t="shared" si="34"/>
        <v>0</v>
      </c>
      <c r="I38" s="349">
        <f t="shared" si="32"/>
        <v>0</v>
      </c>
      <c r="J38" s="349">
        <f t="shared" si="0"/>
        <v>0</v>
      </c>
      <c r="K38" s="350">
        <f t="shared" si="12"/>
        <v>0</v>
      </c>
      <c r="L38" s="235">
        <f t="shared" si="1"/>
        <v>0</v>
      </c>
      <c r="M38" s="232">
        <f t="shared" si="33"/>
        <v>0</v>
      </c>
      <c r="N38" s="348">
        <f t="shared" si="35"/>
        <v>0</v>
      </c>
      <c r="O38" s="349">
        <f t="shared" si="14"/>
        <v>0</v>
      </c>
      <c r="P38" s="349">
        <f t="shared" si="2"/>
        <v>0</v>
      </c>
      <c r="Q38" s="350">
        <f t="shared" si="15"/>
        <v>0</v>
      </c>
      <c r="R38" s="235">
        <f t="shared" si="3"/>
        <v>0</v>
      </c>
      <c r="S38" s="232">
        <f t="shared" si="16"/>
        <v>0</v>
      </c>
      <c r="T38" s="205">
        <f t="shared" si="36"/>
        <v>0</v>
      </c>
      <c r="U38" s="9">
        <f t="shared" si="18"/>
        <v>0</v>
      </c>
      <c r="V38" s="234">
        <f t="shared" si="4"/>
        <v>0</v>
      </c>
      <c r="W38" s="208">
        <f t="shared" si="19"/>
        <v>0</v>
      </c>
      <c r="X38" s="235">
        <f t="shared" si="5"/>
        <v>0</v>
      </c>
      <c r="Y38" s="232">
        <f t="shared" si="20"/>
        <v>0</v>
      </c>
      <c r="Z38" s="205">
        <f t="shared" si="37"/>
        <v>0</v>
      </c>
      <c r="AA38" s="9">
        <f t="shared" si="22"/>
        <v>0</v>
      </c>
      <c r="AB38" s="234">
        <f t="shared" si="6"/>
        <v>0</v>
      </c>
      <c r="AC38" s="208">
        <f t="shared" si="23"/>
        <v>0</v>
      </c>
      <c r="AD38" s="235">
        <f t="shared" si="7"/>
        <v>0</v>
      </c>
      <c r="AE38" s="232">
        <f t="shared" si="24"/>
        <v>0</v>
      </c>
      <c r="AF38" s="205">
        <f t="shared" si="38"/>
        <v>0</v>
      </c>
      <c r="AG38" s="230">
        <f t="shared" si="26"/>
        <v>0</v>
      </c>
      <c r="AH38" s="234">
        <f t="shared" si="8"/>
        <v>0</v>
      </c>
      <c r="AI38" s="208">
        <f t="shared" si="9"/>
        <v>0</v>
      </c>
      <c r="AJ38" s="235"/>
      <c r="AK38" s="232">
        <f t="shared" si="27"/>
        <v>0</v>
      </c>
      <c r="AL38" s="205">
        <f t="shared" si="39"/>
        <v>0</v>
      </c>
      <c r="AM38" s="9">
        <f t="shared" si="29"/>
        <v>0</v>
      </c>
      <c r="AN38" s="234">
        <f t="shared" si="10"/>
        <v>0</v>
      </c>
      <c r="AO38" s="208">
        <f t="shared" si="30"/>
        <v>0</v>
      </c>
      <c r="AP38" s="206">
        <f t="shared" si="31"/>
        <v>0</v>
      </c>
      <c r="AQ38" s="355"/>
      <c r="AR38" s="51"/>
      <c r="AS38" s="77"/>
      <c r="AT38" s="77"/>
      <c r="AU38" s="77"/>
      <c r="AV38" s="77"/>
      <c r="AW38" s="77"/>
      <c r="AX38" s="77"/>
      <c r="AY38" s="77"/>
      <c r="AZ38" s="17"/>
      <c r="BA38" s="17"/>
      <c r="BB38" s="17"/>
    </row>
    <row r="39" spans="1:54" ht="14.5" x14ac:dyDescent="0.35">
      <c r="A39" s="819"/>
      <c r="B39" s="219"/>
      <c r="C39" s="304"/>
      <c r="D39" s="255"/>
      <c r="E39" s="221"/>
      <c r="F39" s="231"/>
      <c r="G39" s="232"/>
      <c r="H39" s="348">
        <f t="shared" si="34"/>
        <v>0</v>
      </c>
      <c r="I39" s="349">
        <f t="shared" si="32"/>
        <v>0</v>
      </c>
      <c r="J39" s="349">
        <f t="shared" si="0"/>
        <v>0</v>
      </c>
      <c r="K39" s="350">
        <f t="shared" si="12"/>
        <v>0</v>
      </c>
      <c r="L39" s="235">
        <f t="shared" si="1"/>
        <v>0</v>
      </c>
      <c r="M39" s="232">
        <f t="shared" si="33"/>
        <v>0</v>
      </c>
      <c r="N39" s="348">
        <f t="shared" si="35"/>
        <v>0</v>
      </c>
      <c r="O39" s="349">
        <f t="shared" si="14"/>
        <v>0</v>
      </c>
      <c r="P39" s="349">
        <f t="shared" si="2"/>
        <v>0</v>
      </c>
      <c r="Q39" s="350">
        <f t="shared" si="15"/>
        <v>0</v>
      </c>
      <c r="R39" s="235">
        <f t="shared" si="3"/>
        <v>0</v>
      </c>
      <c r="S39" s="232">
        <f t="shared" si="16"/>
        <v>0</v>
      </c>
      <c r="T39" s="205">
        <f t="shared" si="36"/>
        <v>0</v>
      </c>
      <c r="U39" s="9">
        <f t="shared" si="18"/>
        <v>0</v>
      </c>
      <c r="V39" s="234">
        <f t="shared" si="4"/>
        <v>0</v>
      </c>
      <c r="W39" s="208">
        <f t="shared" si="19"/>
        <v>0</v>
      </c>
      <c r="X39" s="235">
        <f t="shared" si="5"/>
        <v>0</v>
      </c>
      <c r="Y39" s="232">
        <f t="shared" si="20"/>
        <v>0</v>
      </c>
      <c r="Z39" s="205">
        <f t="shared" si="37"/>
        <v>0</v>
      </c>
      <c r="AA39" s="9">
        <f t="shared" si="22"/>
        <v>0</v>
      </c>
      <c r="AB39" s="234">
        <f t="shared" si="6"/>
        <v>0</v>
      </c>
      <c r="AC39" s="208">
        <f t="shared" si="23"/>
        <v>0</v>
      </c>
      <c r="AD39" s="235">
        <f t="shared" si="7"/>
        <v>0</v>
      </c>
      <c r="AE39" s="232">
        <f t="shared" si="24"/>
        <v>0</v>
      </c>
      <c r="AF39" s="205">
        <f t="shared" si="38"/>
        <v>0</v>
      </c>
      <c r="AG39" s="230">
        <f t="shared" si="26"/>
        <v>0</v>
      </c>
      <c r="AH39" s="234">
        <f t="shared" si="8"/>
        <v>0</v>
      </c>
      <c r="AI39" s="208">
        <f t="shared" si="9"/>
        <v>0</v>
      </c>
      <c r="AJ39" s="235"/>
      <c r="AK39" s="232">
        <f t="shared" si="27"/>
        <v>0</v>
      </c>
      <c r="AL39" s="205">
        <f t="shared" si="39"/>
        <v>0</v>
      </c>
      <c r="AM39" s="9">
        <f t="shared" si="29"/>
        <v>0</v>
      </c>
      <c r="AN39" s="234">
        <f t="shared" si="10"/>
        <v>0</v>
      </c>
      <c r="AO39" s="208">
        <f t="shared" si="30"/>
        <v>0</v>
      </c>
      <c r="AP39" s="206">
        <f t="shared" si="31"/>
        <v>0</v>
      </c>
      <c r="AQ39" s="355"/>
      <c r="AR39" s="51"/>
      <c r="AS39" s="77"/>
      <c r="AT39" s="77"/>
      <c r="AU39" s="77"/>
      <c r="AV39" s="77"/>
      <c r="AW39" s="77"/>
      <c r="AX39" s="77"/>
      <c r="AY39" s="77"/>
      <c r="AZ39" s="17"/>
      <c r="BA39" s="17"/>
      <c r="BB39" s="17"/>
    </row>
    <row r="40" spans="1:54" ht="14.5" x14ac:dyDescent="0.35">
      <c r="A40" s="819"/>
      <c r="B40" s="219"/>
      <c r="C40" s="304"/>
      <c r="D40" s="255" t="s">
        <v>35</v>
      </c>
      <c r="E40" s="221"/>
      <c r="F40" s="231">
        <v>31000</v>
      </c>
      <c r="G40" s="232"/>
      <c r="H40" s="348">
        <f t="shared" si="34"/>
        <v>0</v>
      </c>
      <c r="I40" s="349">
        <f t="shared" si="32"/>
        <v>0</v>
      </c>
      <c r="J40" s="281"/>
      <c r="K40" s="350">
        <f t="shared" si="12"/>
        <v>0</v>
      </c>
      <c r="L40" s="235">
        <f t="shared" si="1"/>
        <v>31000</v>
      </c>
      <c r="M40" s="232">
        <f t="shared" si="33"/>
        <v>0</v>
      </c>
      <c r="N40" s="348">
        <f t="shared" si="35"/>
        <v>0</v>
      </c>
      <c r="O40" s="349">
        <f t="shared" si="14"/>
        <v>0</v>
      </c>
      <c r="P40" s="281"/>
      <c r="Q40" s="350">
        <f t="shared" si="15"/>
        <v>0</v>
      </c>
      <c r="R40" s="235">
        <f t="shared" si="3"/>
        <v>31000</v>
      </c>
      <c r="S40" s="232">
        <f t="shared" si="16"/>
        <v>0</v>
      </c>
      <c r="T40" s="205">
        <f t="shared" si="36"/>
        <v>0</v>
      </c>
      <c r="U40" s="9">
        <f t="shared" si="18"/>
        <v>0</v>
      </c>
      <c r="V40" s="282"/>
      <c r="W40" s="208">
        <f t="shared" si="19"/>
        <v>0</v>
      </c>
      <c r="X40" s="235">
        <f t="shared" si="5"/>
        <v>31000</v>
      </c>
      <c r="Y40" s="232">
        <f t="shared" si="20"/>
        <v>0</v>
      </c>
      <c r="Z40" s="205">
        <f t="shared" si="37"/>
        <v>0</v>
      </c>
      <c r="AA40" s="9">
        <f t="shared" si="22"/>
        <v>0</v>
      </c>
      <c r="AB40" s="282"/>
      <c r="AC40" s="208">
        <f t="shared" si="23"/>
        <v>0</v>
      </c>
      <c r="AD40" s="235">
        <f t="shared" si="7"/>
        <v>31000</v>
      </c>
      <c r="AE40" s="232">
        <f t="shared" si="24"/>
        <v>0</v>
      </c>
      <c r="AF40" s="205">
        <f t="shared" si="38"/>
        <v>0</v>
      </c>
      <c r="AG40" s="230">
        <f t="shared" si="26"/>
        <v>0</v>
      </c>
      <c r="AH40" s="282"/>
      <c r="AI40" s="208">
        <f t="shared" si="9"/>
        <v>0</v>
      </c>
      <c r="AJ40" s="235"/>
      <c r="AK40" s="232">
        <f t="shared" si="27"/>
        <v>0</v>
      </c>
      <c r="AL40" s="205">
        <f t="shared" si="39"/>
        <v>0</v>
      </c>
      <c r="AM40" s="9">
        <f t="shared" si="29"/>
        <v>0</v>
      </c>
      <c r="AN40" s="282"/>
      <c r="AO40" s="208">
        <f t="shared" si="30"/>
        <v>0</v>
      </c>
      <c r="AP40" s="206">
        <f t="shared" si="31"/>
        <v>0</v>
      </c>
      <c r="AQ40" s="355"/>
      <c r="AR40" s="51"/>
      <c r="AS40" s="77"/>
      <c r="AT40" s="77"/>
      <c r="AU40" s="77"/>
      <c r="AV40" s="77"/>
      <c r="AW40" s="77"/>
      <c r="AX40" s="77"/>
      <c r="AY40" s="77"/>
      <c r="AZ40" s="17"/>
      <c r="BA40" s="17"/>
      <c r="BB40" s="17"/>
    </row>
    <row r="41" spans="1:54" ht="14.5" x14ac:dyDescent="0.35">
      <c r="A41" s="819"/>
      <c r="B41" s="219"/>
      <c r="C41" s="304"/>
      <c r="D41" s="255" t="s">
        <v>35</v>
      </c>
      <c r="E41" s="221"/>
      <c r="F41" s="231">
        <v>31000</v>
      </c>
      <c r="G41" s="232"/>
      <c r="H41" s="348">
        <f t="shared" si="34"/>
        <v>0</v>
      </c>
      <c r="I41" s="349">
        <f t="shared" si="32"/>
        <v>0</v>
      </c>
      <c r="J41" s="281"/>
      <c r="K41" s="350">
        <f t="shared" si="12"/>
        <v>0</v>
      </c>
      <c r="L41" s="235">
        <f t="shared" si="1"/>
        <v>31000</v>
      </c>
      <c r="M41" s="232">
        <f t="shared" si="33"/>
        <v>0</v>
      </c>
      <c r="N41" s="348">
        <f t="shared" si="35"/>
        <v>0</v>
      </c>
      <c r="O41" s="349">
        <f t="shared" si="14"/>
        <v>0</v>
      </c>
      <c r="P41" s="281"/>
      <c r="Q41" s="350">
        <f t="shared" si="15"/>
        <v>0</v>
      </c>
      <c r="R41" s="235">
        <f t="shared" si="3"/>
        <v>31000</v>
      </c>
      <c r="S41" s="232">
        <f t="shared" si="16"/>
        <v>0</v>
      </c>
      <c r="T41" s="205">
        <f t="shared" si="36"/>
        <v>0</v>
      </c>
      <c r="U41" s="9">
        <f t="shared" si="18"/>
        <v>0</v>
      </c>
      <c r="V41" s="282"/>
      <c r="W41" s="208">
        <f t="shared" si="19"/>
        <v>0</v>
      </c>
      <c r="X41" s="235">
        <f t="shared" si="5"/>
        <v>31000</v>
      </c>
      <c r="Y41" s="232">
        <f t="shared" si="20"/>
        <v>0</v>
      </c>
      <c r="Z41" s="205">
        <f t="shared" si="37"/>
        <v>0</v>
      </c>
      <c r="AA41" s="9">
        <f t="shared" si="22"/>
        <v>0</v>
      </c>
      <c r="AB41" s="282"/>
      <c r="AC41" s="208">
        <f t="shared" si="23"/>
        <v>0</v>
      </c>
      <c r="AD41" s="235">
        <f t="shared" si="7"/>
        <v>31000</v>
      </c>
      <c r="AE41" s="232">
        <f t="shared" si="24"/>
        <v>0</v>
      </c>
      <c r="AF41" s="205">
        <f t="shared" si="38"/>
        <v>0</v>
      </c>
      <c r="AG41" s="230">
        <f t="shared" si="26"/>
        <v>0</v>
      </c>
      <c r="AH41" s="282"/>
      <c r="AI41" s="208">
        <f t="shared" si="9"/>
        <v>0</v>
      </c>
      <c r="AJ41" s="235"/>
      <c r="AK41" s="232">
        <f t="shared" si="27"/>
        <v>0</v>
      </c>
      <c r="AL41" s="205">
        <f t="shared" si="39"/>
        <v>0</v>
      </c>
      <c r="AM41" s="9">
        <f t="shared" si="29"/>
        <v>0</v>
      </c>
      <c r="AN41" s="282"/>
      <c r="AO41" s="208">
        <f t="shared" si="30"/>
        <v>0</v>
      </c>
      <c r="AP41" s="206">
        <f t="shared" si="31"/>
        <v>0</v>
      </c>
      <c r="AQ41" s="355"/>
      <c r="AR41" s="51"/>
      <c r="AS41" s="77"/>
      <c r="AT41" s="77"/>
      <c r="AU41" s="77"/>
      <c r="AV41" s="77"/>
      <c r="AW41" s="77"/>
      <c r="AX41" s="77"/>
      <c r="AY41" s="77"/>
      <c r="AZ41" s="17"/>
      <c r="BA41" s="17"/>
      <c r="BB41" s="17"/>
    </row>
    <row r="42" spans="1:54" ht="15" thickBot="1" x14ac:dyDescent="0.4">
      <c r="A42" s="819"/>
      <c r="B42" s="52"/>
      <c r="C42" s="306"/>
      <c r="D42" s="53" t="s">
        <v>35</v>
      </c>
      <c r="E42" s="54"/>
      <c r="F42" s="55">
        <v>31000</v>
      </c>
      <c r="G42" s="56"/>
      <c r="H42" s="351">
        <f t="shared" si="34"/>
        <v>0</v>
      </c>
      <c r="I42" s="352">
        <f t="shared" si="32"/>
        <v>0</v>
      </c>
      <c r="J42" s="283"/>
      <c r="K42" s="353">
        <f t="shared" si="12"/>
        <v>0</v>
      </c>
      <c r="L42" s="235">
        <f t="shared" si="1"/>
        <v>31000</v>
      </c>
      <c r="M42" s="56">
        <f t="shared" si="33"/>
        <v>0</v>
      </c>
      <c r="N42" s="351">
        <f t="shared" si="35"/>
        <v>0</v>
      </c>
      <c r="O42" s="352">
        <f t="shared" si="14"/>
        <v>0</v>
      </c>
      <c r="P42" s="283"/>
      <c r="Q42" s="353">
        <f t="shared" si="15"/>
        <v>0</v>
      </c>
      <c r="R42" s="235">
        <f t="shared" si="3"/>
        <v>31000</v>
      </c>
      <c r="S42" s="56">
        <f>IF($Q$20="yes",M42,0)</f>
        <v>0</v>
      </c>
      <c r="T42" s="57">
        <f t="shared" si="36"/>
        <v>0</v>
      </c>
      <c r="U42" s="58">
        <f t="shared" si="18"/>
        <v>0</v>
      </c>
      <c r="V42" s="284"/>
      <c r="W42" s="59">
        <f t="shared" si="19"/>
        <v>0</v>
      </c>
      <c r="X42" s="235">
        <f t="shared" si="5"/>
        <v>31000</v>
      </c>
      <c r="Y42" s="56">
        <f>IF($Q$20="yes",S42,0)</f>
        <v>0</v>
      </c>
      <c r="Z42" s="57">
        <f t="shared" si="37"/>
        <v>0</v>
      </c>
      <c r="AA42" s="58">
        <f t="shared" si="22"/>
        <v>0</v>
      </c>
      <c r="AB42" s="284"/>
      <c r="AC42" s="59">
        <f t="shared" si="23"/>
        <v>0</v>
      </c>
      <c r="AD42" s="235">
        <f t="shared" si="7"/>
        <v>31000</v>
      </c>
      <c r="AE42" s="56">
        <f>IF($Q$20="yes",Y42,0)</f>
        <v>0</v>
      </c>
      <c r="AF42" s="57">
        <f t="shared" si="38"/>
        <v>0</v>
      </c>
      <c r="AG42" s="60">
        <f t="shared" si="26"/>
        <v>0</v>
      </c>
      <c r="AH42" s="284"/>
      <c r="AI42" s="59">
        <f t="shared" si="9"/>
        <v>0</v>
      </c>
      <c r="AJ42" s="235"/>
      <c r="AK42" s="56">
        <f>IF($Q$20="yes",AE42,0)</f>
        <v>0</v>
      </c>
      <c r="AL42" s="57">
        <f t="shared" si="39"/>
        <v>0</v>
      </c>
      <c r="AM42" s="58">
        <f t="shared" si="29"/>
        <v>0</v>
      </c>
      <c r="AN42" s="284"/>
      <c r="AO42" s="59">
        <f t="shared" si="30"/>
        <v>0</v>
      </c>
      <c r="AP42" s="206">
        <f>AI42+AC42+W42+Q42+K42+AO42</f>
        <v>0</v>
      </c>
      <c r="AQ42" s="356"/>
      <c r="AR42" s="51"/>
      <c r="AS42" s="77"/>
      <c r="AT42" s="77"/>
      <c r="AU42" s="77"/>
      <c r="AV42" s="77"/>
      <c r="AW42" s="77"/>
      <c r="AX42" s="77"/>
      <c r="AY42" s="77"/>
      <c r="AZ42" s="17"/>
      <c r="BA42" s="17"/>
      <c r="BB42" s="17"/>
    </row>
    <row r="43" spans="1:54" ht="16.5" customHeight="1" thickTop="1" thickBot="1" x14ac:dyDescent="0.35">
      <c r="A43" s="820"/>
      <c r="B43" s="823" t="s">
        <v>36</v>
      </c>
      <c r="C43" s="824"/>
      <c r="D43" s="824"/>
      <c r="E43" s="824"/>
      <c r="F43" s="824"/>
      <c r="G43" s="824"/>
      <c r="H43" s="825"/>
      <c r="I43" s="61">
        <f>SUM(I23:I42)</f>
        <v>0</v>
      </c>
      <c r="J43" s="285">
        <f>SUM(J23:J42)</f>
        <v>0</v>
      </c>
      <c r="K43" s="62">
        <f>ROUND(SUM(K23:K42),0)</f>
        <v>0</v>
      </c>
      <c r="L43" s="765" t="s">
        <v>37</v>
      </c>
      <c r="M43" s="766"/>
      <c r="N43" s="767"/>
      <c r="O43" s="63">
        <f>SUM(O23:O42)</f>
        <v>0</v>
      </c>
      <c r="P43" s="64">
        <f>SUM(P23:P42)</f>
        <v>0</v>
      </c>
      <c r="Q43" s="62">
        <f>ROUND(SUM(Q23:Q42),0)</f>
        <v>0</v>
      </c>
      <c r="R43" s="765" t="s">
        <v>38</v>
      </c>
      <c r="S43" s="766"/>
      <c r="T43" s="767"/>
      <c r="U43" s="63">
        <f>SUM(U23:U42)</f>
        <v>0</v>
      </c>
      <c r="V43" s="64">
        <f>SUM(V23:V42)</f>
        <v>0</v>
      </c>
      <c r="W43" s="62">
        <f>ROUND(SUM(W23:W42),0)</f>
        <v>0</v>
      </c>
      <c r="X43" s="765" t="s">
        <v>39</v>
      </c>
      <c r="Y43" s="766"/>
      <c r="Z43" s="767"/>
      <c r="AA43" s="63">
        <f>SUM(AA23:AA42)</f>
        <v>0</v>
      </c>
      <c r="AB43" s="64">
        <f>SUM(AB23:AB42)</f>
        <v>0</v>
      </c>
      <c r="AC43" s="62">
        <f>ROUND(SUM(AC23:AC42),0)</f>
        <v>0</v>
      </c>
      <c r="AD43" s="765" t="s">
        <v>40</v>
      </c>
      <c r="AE43" s="766"/>
      <c r="AF43" s="767"/>
      <c r="AG43" s="63">
        <f>SUM(AG23:AG42)</f>
        <v>0</v>
      </c>
      <c r="AH43" s="64">
        <f>SUM(AH23:AH42)</f>
        <v>0</v>
      </c>
      <c r="AI43" s="62">
        <f>ROUND(SUM(AI23:AI42),0)</f>
        <v>0</v>
      </c>
      <c r="AJ43" s="765" t="s">
        <v>172</v>
      </c>
      <c r="AK43" s="766"/>
      <c r="AL43" s="767"/>
      <c r="AM43" s="63">
        <f>SUM(AM23:AM42)</f>
        <v>0</v>
      </c>
      <c r="AN43" s="64">
        <f>SUM(AN23:AN42)</f>
        <v>0</v>
      </c>
      <c r="AO43" s="62">
        <f>ROUND(SUM(AO23:AO42),0)</f>
        <v>0</v>
      </c>
      <c r="AP43" s="65">
        <f>ROUND(AI43+AC43+W43+Q43+K43+AO43,0)</f>
        <v>0</v>
      </c>
      <c r="AQ43" s="357" t="b">
        <f>IF(AP43=SUM(AP23:AP42),TRUE)</f>
        <v>1</v>
      </c>
      <c r="AR43" s="77"/>
      <c r="AS43" s="77"/>
      <c r="AT43" s="77"/>
      <c r="AU43" s="77"/>
      <c r="AV43" s="77"/>
      <c r="AW43" s="77"/>
      <c r="AX43" s="77"/>
      <c r="AY43" s="77"/>
      <c r="AZ43" s="17"/>
      <c r="BA43" s="17"/>
      <c r="BB43" s="17"/>
    </row>
    <row r="44" spans="1:54" s="17" customFormat="1" ht="9.75" customHeight="1" thickBot="1" x14ac:dyDescent="0.35">
      <c r="A44" s="67"/>
      <c r="B44" s="68"/>
      <c r="C44" s="68"/>
      <c r="D44" s="68"/>
      <c r="E44" s="68"/>
      <c r="F44" s="68"/>
      <c r="G44" s="68"/>
      <c r="H44" s="68"/>
      <c r="I44" s="69"/>
      <c r="J44" s="69"/>
      <c r="K44" s="70"/>
      <c r="L44" s="24"/>
      <c r="M44" s="24"/>
      <c r="N44" s="24"/>
      <c r="O44" s="71"/>
      <c r="P44" s="69"/>
      <c r="Q44" s="70"/>
      <c r="R44" s="24"/>
      <c r="S44" s="24"/>
      <c r="T44" s="24"/>
      <c r="U44" s="71"/>
      <c r="V44" s="69"/>
      <c r="W44" s="70"/>
      <c r="X44" s="24"/>
      <c r="Y44" s="24"/>
      <c r="Z44" s="24"/>
      <c r="AA44" s="71"/>
      <c r="AB44" s="69"/>
      <c r="AC44" s="70"/>
      <c r="AD44" s="24"/>
      <c r="AE44" s="24"/>
      <c r="AF44" s="24"/>
      <c r="AG44" s="71"/>
      <c r="AH44" s="69"/>
      <c r="AI44" s="70"/>
      <c r="AJ44" s="24"/>
      <c r="AK44" s="24"/>
      <c r="AL44" s="24"/>
      <c r="AM44" s="71"/>
      <c r="AN44" s="69"/>
      <c r="AO44" s="70"/>
      <c r="AP44" s="72"/>
      <c r="AQ44" s="358"/>
      <c r="AR44" s="77"/>
      <c r="AS44" s="77"/>
      <c r="AT44" s="77"/>
      <c r="AU44" s="77"/>
      <c r="AV44" s="77"/>
      <c r="AW44" s="77"/>
      <c r="AX44" s="77"/>
      <c r="AY44" s="77"/>
    </row>
    <row r="45" spans="1:54" ht="26.25" customHeight="1" thickBot="1" x14ac:dyDescent="0.5">
      <c r="A45" s="806" t="s">
        <v>41</v>
      </c>
      <c r="B45" s="815" t="s">
        <v>166</v>
      </c>
      <c r="C45" s="816"/>
      <c r="D45" s="816"/>
      <c r="E45" s="817"/>
      <c r="F45" s="73"/>
      <c r="G45" s="73"/>
      <c r="H45" s="73"/>
      <c r="I45" s="73"/>
      <c r="J45" s="73"/>
      <c r="K45" s="74"/>
      <c r="L45" s="75"/>
      <c r="M45" s="73"/>
      <c r="N45" s="73"/>
      <c r="O45" s="73"/>
      <c r="P45" s="73"/>
      <c r="Q45" s="74"/>
      <c r="R45" s="75"/>
      <c r="S45" s="73"/>
      <c r="T45" s="73"/>
      <c r="U45" s="73"/>
      <c r="V45" s="73"/>
      <c r="W45" s="74"/>
      <c r="X45" s="75"/>
      <c r="Y45" s="73"/>
      <c r="Z45" s="73"/>
      <c r="AA45" s="73"/>
      <c r="AB45" s="73"/>
      <c r="AC45" s="74"/>
      <c r="AD45" s="75"/>
      <c r="AE45" s="73"/>
      <c r="AF45" s="73"/>
      <c r="AG45" s="73"/>
      <c r="AH45" s="73"/>
      <c r="AI45" s="74"/>
      <c r="AJ45" s="75"/>
      <c r="AK45" s="73"/>
      <c r="AL45" s="73"/>
      <c r="AM45" s="73"/>
      <c r="AN45" s="73"/>
      <c r="AO45" s="74"/>
      <c r="AP45" s="76"/>
      <c r="AQ45" s="359"/>
      <c r="AR45" s="77"/>
      <c r="AS45" s="77"/>
      <c r="AT45" s="77"/>
      <c r="AU45" s="77"/>
      <c r="AV45" s="77"/>
      <c r="AW45" s="77"/>
      <c r="AX45" s="77"/>
      <c r="AY45" s="77"/>
      <c r="AZ45" s="17"/>
      <c r="BA45" s="17"/>
      <c r="BB45" s="17"/>
    </row>
    <row r="46" spans="1:54" ht="15" customHeight="1" thickBot="1" x14ac:dyDescent="0.35">
      <c r="A46" s="807"/>
      <c r="B46" s="840"/>
      <c r="C46" s="841"/>
      <c r="D46" s="841"/>
      <c r="E46" s="842"/>
      <c r="F46" s="236"/>
      <c r="G46" s="237"/>
      <c r="H46" s="237"/>
      <c r="I46" s="238"/>
      <c r="J46" s="239"/>
      <c r="K46" s="223"/>
      <c r="L46" s="236"/>
      <c r="M46" s="237"/>
      <c r="N46" s="237"/>
      <c r="O46" s="238"/>
      <c r="P46" s="239"/>
      <c r="Q46" s="223"/>
      <c r="R46" s="236"/>
      <c r="S46" s="237"/>
      <c r="T46" s="237"/>
      <c r="U46" s="238"/>
      <c r="V46" s="239"/>
      <c r="W46" s="223"/>
      <c r="X46" s="236"/>
      <c r="Y46" s="237"/>
      <c r="Z46" s="237"/>
      <c r="AA46" s="238"/>
      <c r="AB46" s="239"/>
      <c r="AC46" s="223"/>
      <c r="AD46" s="236"/>
      <c r="AE46" s="237"/>
      <c r="AF46" s="237"/>
      <c r="AG46" s="238"/>
      <c r="AH46" s="239"/>
      <c r="AI46" s="223"/>
      <c r="AJ46" s="236"/>
      <c r="AK46" s="237"/>
      <c r="AL46" s="237"/>
      <c r="AM46" s="238"/>
      <c r="AN46" s="239"/>
      <c r="AO46" s="223"/>
      <c r="AP46" s="206">
        <f>AI46+AC46+W46+Q46+K46+AO46</f>
        <v>0</v>
      </c>
      <c r="AQ46" s="355"/>
      <c r="AR46" s="77"/>
      <c r="AS46" s="77"/>
      <c r="AT46" s="77"/>
      <c r="AU46" s="77"/>
      <c r="AV46" s="77"/>
      <c r="AW46" s="77"/>
      <c r="AX46" s="77"/>
      <c r="AY46" s="77"/>
      <c r="AZ46" s="17"/>
      <c r="BA46" s="17"/>
      <c r="BB46" s="17"/>
    </row>
    <row r="47" spans="1:54" ht="15.75" customHeight="1" thickBot="1" x14ac:dyDescent="0.35">
      <c r="A47" s="807"/>
      <c r="B47" s="768" t="s">
        <v>167</v>
      </c>
      <c r="C47" s="769"/>
      <c r="D47" s="769"/>
      <c r="E47" s="769"/>
      <c r="F47" s="769"/>
      <c r="G47" s="769"/>
      <c r="H47" s="769"/>
      <c r="I47" s="769"/>
      <c r="J47" s="770"/>
      <c r="K47" s="62">
        <f>SUM(K46:K46)</f>
        <v>0</v>
      </c>
      <c r="L47" s="768" t="s">
        <v>168</v>
      </c>
      <c r="M47" s="769"/>
      <c r="N47" s="769"/>
      <c r="O47" s="769"/>
      <c r="P47" s="770"/>
      <c r="Q47" s="62">
        <f>SUM(Q46:Q46)</f>
        <v>0</v>
      </c>
      <c r="R47" s="768" t="s">
        <v>169</v>
      </c>
      <c r="S47" s="769"/>
      <c r="T47" s="769"/>
      <c r="U47" s="769"/>
      <c r="V47" s="770"/>
      <c r="W47" s="62">
        <f>SUM(W46:W46)</f>
        <v>0</v>
      </c>
      <c r="X47" s="768" t="s">
        <v>170</v>
      </c>
      <c r="Y47" s="769"/>
      <c r="Z47" s="769"/>
      <c r="AA47" s="769"/>
      <c r="AB47" s="770"/>
      <c r="AC47" s="62">
        <f>SUM(AC46:AC46)</f>
        <v>0</v>
      </c>
      <c r="AD47" s="768" t="s">
        <v>171</v>
      </c>
      <c r="AE47" s="769"/>
      <c r="AF47" s="769"/>
      <c r="AG47" s="769"/>
      <c r="AH47" s="770"/>
      <c r="AI47" s="62">
        <f>SUM(AI46:AI46)</f>
        <v>0</v>
      </c>
      <c r="AJ47" s="768" t="s">
        <v>174</v>
      </c>
      <c r="AK47" s="769"/>
      <c r="AL47" s="769"/>
      <c r="AM47" s="769"/>
      <c r="AN47" s="770"/>
      <c r="AO47" s="62">
        <f>SUM(AO46:AO46)</f>
        <v>0</v>
      </c>
      <c r="AP47" s="65">
        <f>AI47+AC47+W47+Q47+K47+AO47</f>
        <v>0</v>
      </c>
      <c r="AQ47" s="360" t="b">
        <f>IF(AP47=SUM(AP46:AP46),TRUE)</f>
        <v>1</v>
      </c>
      <c r="AR47" s="77"/>
      <c r="AS47" s="77"/>
      <c r="AT47" s="77"/>
      <c r="AU47" s="77"/>
      <c r="AV47" s="77"/>
      <c r="AW47" s="77"/>
      <c r="AX47" s="77"/>
      <c r="AY47" s="77"/>
      <c r="AZ47" s="17"/>
      <c r="BA47" s="17"/>
      <c r="BB47" s="17"/>
    </row>
    <row r="48" spans="1:54" ht="26.25" customHeight="1" thickBot="1" x14ac:dyDescent="0.5">
      <c r="A48" s="807"/>
      <c r="B48" s="815" t="s">
        <v>42</v>
      </c>
      <c r="C48" s="816"/>
      <c r="D48" s="816"/>
      <c r="E48" s="817"/>
      <c r="F48" s="73"/>
      <c r="G48" s="73"/>
      <c r="H48" s="73"/>
      <c r="I48" s="73"/>
      <c r="J48" s="73"/>
      <c r="K48" s="74"/>
      <c r="L48" s="75"/>
      <c r="M48" s="73"/>
      <c r="N48" s="73"/>
      <c r="O48" s="73"/>
      <c r="P48" s="73"/>
      <c r="Q48" s="74"/>
      <c r="R48" s="75"/>
      <c r="S48" s="73"/>
      <c r="T48" s="73"/>
      <c r="U48" s="73"/>
      <c r="V48" s="73"/>
      <c r="W48" s="74"/>
      <c r="X48" s="75"/>
      <c r="Y48" s="73"/>
      <c r="Z48" s="73"/>
      <c r="AA48" s="73"/>
      <c r="AB48" s="73"/>
      <c r="AC48" s="74"/>
      <c r="AD48" s="75"/>
      <c r="AE48" s="73"/>
      <c r="AF48" s="73"/>
      <c r="AG48" s="73"/>
      <c r="AH48" s="73"/>
      <c r="AI48" s="74"/>
      <c r="AJ48" s="75"/>
      <c r="AK48" s="73"/>
      <c r="AL48" s="73"/>
      <c r="AM48" s="73"/>
      <c r="AN48" s="73"/>
      <c r="AO48" s="74"/>
      <c r="AP48" s="76"/>
      <c r="AQ48" s="359"/>
      <c r="AR48" s="77"/>
      <c r="AS48" s="77"/>
      <c r="AT48" s="77"/>
      <c r="AU48" s="77"/>
      <c r="AV48" s="77"/>
      <c r="AW48" s="77"/>
      <c r="AX48" s="77"/>
      <c r="AY48" s="77"/>
      <c r="AZ48" s="17"/>
      <c r="BA48" s="17"/>
      <c r="BB48" s="17"/>
    </row>
    <row r="49" spans="1:54" ht="15" customHeight="1" x14ac:dyDescent="0.3">
      <c r="A49" s="807"/>
      <c r="B49" s="840" t="s">
        <v>43</v>
      </c>
      <c r="C49" s="841"/>
      <c r="D49" s="841"/>
      <c r="E49" s="842"/>
      <c r="F49" s="236"/>
      <c r="G49" s="237"/>
      <c r="H49" s="237"/>
      <c r="I49" s="238"/>
      <c r="J49" s="239"/>
      <c r="K49" s="223"/>
      <c r="L49" s="236"/>
      <c r="M49" s="237"/>
      <c r="N49" s="237"/>
      <c r="O49" s="238"/>
      <c r="P49" s="239"/>
      <c r="Q49" s="223"/>
      <c r="R49" s="236"/>
      <c r="S49" s="237"/>
      <c r="T49" s="237"/>
      <c r="U49" s="238"/>
      <c r="V49" s="239"/>
      <c r="W49" s="223"/>
      <c r="X49" s="236"/>
      <c r="Y49" s="237"/>
      <c r="Z49" s="237"/>
      <c r="AA49" s="238"/>
      <c r="AB49" s="239"/>
      <c r="AC49" s="223"/>
      <c r="AD49" s="236"/>
      <c r="AE49" s="237"/>
      <c r="AF49" s="237"/>
      <c r="AG49" s="238"/>
      <c r="AH49" s="239"/>
      <c r="AI49" s="223"/>
      <c r="AJ49" s="236"/>
      <c r="AK49" s="237"/>
      <c r="AL49" s="237"/>
      <c r="AM49" s="238"/>
      <c r="AN49" s="239"/>
      <c r="AO49" s="223"/>
      <c r="AP49" s="206">
        <f>AI49+AC49+W49+Q49+K49+AO49</f>
        <v>0</v>
      </c>
      <c r="AQ49" s="355"/>
      <c r="AR49" s="77"/>
      <c r="AS49" s="77"/>
      <c r="AT49" s="77"/>
      <c r="AU49" s="77"/>
      <c r="AV49" s="77"/>
      <c r="AW49" s="77"/>
      <c r="AX49" s="77"/>
      <c r="AY49" s="77"/>
      <c r="AZ49" s="17"/>
      <c r="BA49" s="17"/>
      <c r="BB49" s="17"/>
    </row>
    <row r="50" spans="1:54" ht="15" customHeight="1" x14ac:dyDescent="0.3">
      <c r="A50" s="807"/>
      <c r="B50" s="843" t="s">
        <v>44</v>
      </c>
      <c r="C50" s="844"/>
      <c r="D50" s="844"/>
      <c r="E50" s="845"/>
      <c r="F50" s="240"/>
      <c r="G50" s="241"/>
      <c r="H50" s="241"/>
      <c r="I50" s="242"/>
      <c r="J50" s="243"/>
      <c r="K50" s="223"/>
      <c r="L50" s="240"/>
      <c r="M50" s="241"/>
      <c r="N50" s="241"/>
      <c r="O50" s="242"/>
      <c r="P50" s="243"/>
      <c r="Q50" s="223"/>
      <c r="R50" s="240"/>
      <c r="S50" s="241"/>
      <c r="T50" s="241"/>
      <c r="U50" s="242"/>
      <c r="V50" s="243"/>
      <c r="W50" s="223"/>
      <c r="X50" s="240"/>
      <c r="Y50" s="241"/>
      <c r="Z50" s="241"/>
      <c r="AA50" s="242"/>
      <c r="AB50" s="243"/>
      <c r="AC50" s="223"/>
      <c r="AD50" s="240"/>
      <c r="AE50" s="241"/>
      <c r="AF50" s="241"/>
      <c r="AG50" s="242"/>
      <c r="AH50" s="243"/>
      <c r="AI50" s="223"/>
      <c r="AJ50" s="240"/>
      <c r="AK50" s="241"/>
      <c r="AL50" s="241"/>
      <c r="AM50" s="242"/>
      <c r="AN50" s="243"/>
      <c r="AO50" s="223"/>
      <c r="AP50" s="206">
        <f>AI50+AC50+W50+Q50+K50+AO50</f>
        <v>0</v>
      </c>
      <c r="AQ50" s="355"/>
      <c r="AR50" s="77"/>
      <c r="AS50" s="77"/>
      <c r="AT50" s="77"/>
      <c r="AU50" s="77"/>
      <c r="AV50" s="77"/>
      <c r="AW50" s="77"/>
      <c r="AX50" s="77"/>
      <c r="AY50" s="77"/>
      <c r="AZ50" s="17"/>
      <c r="BA50" s="17"/>
      <c r="BB50" s="17"/>
    </row>
    <row r="51" spans="1:54" ht="15.75" customHeight="1" thickBot="1" x14ac:dyDescent="0.35">
      <c r="A51" s="807"/>
      <c r="B51" s="843" t="s">
        <v>45</v>
      </c>
      <c r="C51" s="844"/>
      <c r="D51" s="844"/>
      <c r="E51" s="845"/>
      <c r="F51" s="240"/>
      <c r="G51" s="241"/>
      <c r="H51" s="241"/>
      <c r="I51" s="242"/>
      <c r="J51" s="243"/>
      <c r="K51" s="78"/>
      <c r="L51" s="240"/>
      <c r="M51" s="241"/>
      <c r="N51" s="241"/>
      <c r="O51" s="242"/>
      <c r="P51" s="243"/>
      <c r="Q51" s="78"/>
      <c r="R51" s="240"/>
      <c r="S51" s="241"/>
      <c r="T51" s="241"/>
      <c r="U51" s="242"/>
      <c r="V51" s="243"/>
      <c r="W51" s="78"/>
      <c r="X51" s="240"/>
      <c r="Y51" s="241"/>
      <c r="Z51" s="241"/>
      <c r="AA51" s="242"/>
      <c r="AB51" s="243"/>
      <c r="AC51" s="78"/>
      <c r="AD51" s="240"/>
      <c r="AE51" s="241"/>
      <c r="AF51" s="241"/>
      <c r="AG51" s="242"/>
      <c r="AH51" s="243"/>
      <c r="AI51" s="78"/>
      <c r="AJ51" s="240"/>
      <c r="AK51" s="241"/>
      <c r="AL51" s="241"/>
      <c r="AM51" s="242"/>
      <c r="AN51" s="243"/>
      <c r="AO51" s="78"/>
      <c r="AP51" s="206">
        <f t="shared" ref="AP51" si="40">AI51+AC51+W51+Q51+K51+AO51</f>
        <v>0</v>
      </c>
      <c r="AQ51" s="361"/>
      <c r="AR51" s="77"/>
      <c r="AS51" s="77"/>
      <c r="AT51" s="77"/>
      <c r="AU51" s="77"/>
      <c r="AV51" s="77"/>
      <c r="AW51" s="77"/>
      <c r="AX51" s="77"/>
      <c r="AY51" s="77"/>
      <c r="AZ51" s="17"/>
      <c r="BA51" s="17"/>
      <c r="BB51" s="17"/>
    </row>
    <row r="52" spans="1:54" ht="15.75" customHeight="1" thickBot="1" x14ac:dyDescent="0.35">
      <c r="A52" s="807"/>
      <c r="B52" s="768" t="s">
        <v>46</v>
      </c>
      <c r="C52" s="769"/>
      <c r="D52" s="769"/>
      <c r="E52" s="769"/>
      <c r="F52" s="769"/>
      <c r="G52" s="769"/>
      <c r="H52" s="769"/>
      <c r="I52" s="769"/>
      <c r="J52" s="770"/>
      <c r="K52" s="62">
        <f>SUM(K49:K51)</f>
        <v>0</v>
      </c>
      <c r="L52" s="768" t="s">
        <v>47</v>
      </c>
      <c r="M52" s="769"/>
      <c r="N52" s="769"/>
      <c r="O52" s="769"/>
      <c r="P52" s="770"/>
      <c r="Q52" s="62">
        <f>SUM(Q49:Q51)</f>
        <v>0</v>
      </c>
      <c r="R52" s="768" t="s">
        <v>48</v>
      </c>
      <c r="S52" s="769"/>
      <c r="T52" s="769"/>
      <c r="U52" s="769"/>
      <c r="V52" s="770"/>
      <c r="W52" s="62">
        <f>SUM(W49:W51)</f>
        <v>0</v>
      </c>
      <c r="X52" s="768" t="s">
        <v>49</v>
      </c>
      <c r="Y52" s="769"/>
      <c r="Z52" s="769"/>
      <c r="AA52" s="769"/>
      <c r="AB52" s="770"/>
      <c r="AC52" s="62">
        <f>SUM(AC49:AC51)</f>
        <v>0</v>
      </c>
      <c r="AD52" s="768" t="s">
        <v>50</v>
      </c>
      <c r="AE52" s="769"/>
      <c r="AF52" s="769"/>
      <c r="AG52" s="769"/>
      <c r="AH52" s="770"/>
      <c r="AI52" s="62">
        <f>SUM(AI49:AI51)</f>
        <v>0</v>
      </c>
      <c r="AJ52" s="768" t="s">
        <v>173</v>
      </c>
      <c r="AK52" s="769"/>
      <c r="AL52" s="769"/>
      <c r="AM52" s="769"/>
      <c r="AN52" s="770"/>
      <c r="AO52" s="62">
        <f>SUM(AO49:AO51)</f>
        <v>0</v>
      </c>
      <c r="AP52" s="65">
        <f>AI52+AC52+W52+Q52+K52+AO52</f>
        <v>0</v>
      </c>
      <c r="AQ52" s="360" t="b">
        <f>IF(AP52=SUM(AP49:AP51),TRUE)</f>
        <v>1</v>
      </c>
      <c r="AR52" s="77"/>
      <c r="AS52" s="77"/>
      <c r="AT52" s="77"/>
      <c r="AU52" s="77"/>
      <c r="AV52" s="77"/>
      <c r="AW52" s="77"/>
      <c r="AX52" s="77"/>
      <c r="AY52" s="77"/>
      <c r="AZ52" s="17"/>
      <c r="BA52" s="17"/>
      <c r="BB52" s="17"/>
    </row>
    <row r="53" spans="1:54" ht="24.75" customHeight="1" thickBot="1" x14ac:dyDescent="0.5">
      <c r="A53" s="807"/>
      <c r="B53" s="815" t="s">
        <v>51</v>
      </c>
      <c r="C53" s="816"/>
      <c r="D53" s="816"/>
      <c r="E53" s="817"/>
      <c r="F53" s="849"/>
      <c r="G53" s="850"/>
      <c r="H53" s="850"/>
      <c r="I53" s="850"/>
      <c r="J53" s="851"/>
      <c r="K53" s="73"/>
      <c r="L53" s="75"/>
      <c r="M53" s="73"/>
      <c r="N53" s="73"/>
      <c r="O53" s="73"/>
      <c r="P53" s="73"/>
      <c r="Q53" s="74"/>
      <c r="R53" s="75"/>
      <c r="S53" s="73"/>
      <c r="T53" s="73"/>
      <c r="U53" s="73"/>
      <c r="V53" s="73"/>
      <c r="W53" s="74"/>
      <c r="X53" s="75"/>
      <c r="Y53" s="73"/>
      <c r="Z53" s="73"/>
      <c r="AA53" s="73"/>
      <c r="AB53" s="73"/>
      <c r="AC53" s="74"/>
      <c r="AD53" s="75"/>
      <c r="AE53" s="73"/>
      <c r="AF53" s="73"/>
      <c r="AG53" s="73"/>
      <c r="AH53" s="73"/>
      <c r="AI53" s="74"/>
      <c r="AJ53" s="75"/>
      <c r="AK53" s="73"/>
      <c r="AL53" s="73"/>
      <c r="AM53" s="73"/>
      <c r="AN53" s="73"/>
      <c r="AO53" s="74"/>
      <c r="AP53" s="76"/>
      <c r="AQ53" s="359"/>
      <c r="AR53" s="77"/>
      <c r="AS53" s="77"/>
      <c r="AT53" s="77"/>
      <c r="AU53" s="77"/>
      <c r="AV53" s="77"/>
      <c r="AW53" s="77"/>
      <c r="AX53" s="77"/>
      <c r="AY53" s="77"/>
      <c r="AZ53" s="17"/>
      <c r="BA53" s="17"/>
      <c r="BB53" s="17"/>
    </row>
    <row r="54" spans="1:54" ht="15" customHeight="1" x14ac:dyDescent="0.3">
      <c r="A54" s="807"/>
      <c r="B54" s="809" t="s">
        <v>52</v>
      </c>
      <c r="C54" s="810"/>
      <c r="D54" s="810"/>
      <c r="E54" s="811"/>
      <c r="F54" s="245"/>
      <c r="G54" s="237"/>
      <c r="H54" s="237"/>
      <c r="I54" s="238"/>
      <c r="J54" s="246"/>
      <c r="K54" s="224"/>
      <c r="L54" s="236"/>
      <c r="M54" s="237"/>
      <c r="N54" s="237"/>
      <c r="O54" s="238"/>
      <c r="P54" s="239"/>
      <c r="Q54" s="225"/>
      <c r="R54" s="236"/>
      <c r="S54" s="237"/>
      <c r="T54" s="237"/>
      <c r="U54" s="238"/>
      <c r="V54" s="239"/>
      <c r="W54" s="225"/>
      <c r="X54" s="236"/>
      <c r="Y54" s="237"/>
      <c r="Z54" s="237"/>
      <c r="AA54" s="238"/>
      <c r="AB54" s="239"/>
      <c r="AC54" s="225"/>
      <c r="AD54" s="236"/>
      <c r="AE54" s="237"/>
      <c r="AF54" s="237"/>
      <c r="AG54" s="238"/>
      <c r="AH54" s="239"/>
      <c r="AI54" s="225"/>
      <c r="AJ54" s="236"/>
      <c r="AK54" s="237"/>
      <c r="AL54" s="237"/>
      <c r="AM54" s="238"/>
      <c r="AN54" s="239"/>
      <c r="AO54" s="225"/>
      <c r="AP54" s="206">
        <f>AI54+AC54+W54+Q54+K54+AO54</f>
        <v>0</v>
      </c>
      <c r="AQ54" s="362"/>
      <c r="AR54" s="77"/>
      <c r="AS54" s="77"/>
      <c r="AT54" s="77"/>
      <c r="AU54" s="77"/>
      <c r="AV54" s="77"/>
      <c r="AW54" s="77"/>
      <c r="AX54" s="77"/>
      <c r="AY54" s="77"/>
      <c r="AZ54" s="17"/>
      <c r="BA54" s="17"/>
      <c r="BB54" s="17"/>
    </row>
    <row r="55" spans="1:54" ht="15" customHeight="1" x14ac:dyDescent="0.3">
      <c r="A55" s="807"/>
      <c r="B55" s="812" t="s">
        <v>58</v>
      </c>
      <c r="C55" s="813"/>
      <c r="D55" s="813"/>
      <c r="E55" s="814"/>
      <c r="F55" s="244"/>
      <c r="G55" s="241"/>
      <c r="H55" s="241"/>
      <c r="I55" s="242"/>
      <c r="J55" s="247"/>
      <c r="K55" s="224"/>
      <c r="L55" s="240"/>
      <c r="M55" s="241"/>
      <c r="N55" s="241"/>
      <c r="O55" s="242"/>
      <c r="P55" s="243"/>
      <c r="Q55" s="225"/>
      <c r="R55" s="240"/>
      <c r="S55" s="241"/>
      <c r="T55" s="241"/>
      <c r="U55" s="242"/>
      <c r="V55" s="243"/>
      <c r="W55" s="225"/>
      <c r="X55" s="240"/>
      <c r="Y55" s="241"/>
      <c r="Z55" s="241"/>
      <c r="AA55" s="242"/>
      <c r="AB55" s="243"/>
      <c r="AC55" s="225"/>
      <c r="AD55" s="240"/>
      <c r="AE55" s="241"/>
      <c r="AF55" s="241"/>
      <c r="AG55" s="242"/>
      <c r="AH55" s="243"/>
      <c r="AI55" s="225"/>
      <c r="AJ55" s="240"/>
      <c r="AK55" s="241"/>
      <c r="AL55" s="241"/>
      <c r="AM55" s="242"/>
      <c r="AN55" s="243"/>
      <c r="AO55" s="225"/>
      <c r="AP55" s="206">
        <f t="shared" ref="AP55:AP64" si="41">AI55+AC55+W55+Q55+K55+AO55</f>
        <v>0</v>
      </c>
      <c r="AQ55" s="355"/>
      <c r="AR55" s="77"/>
      <c r="AS55" s="77"/>
      <c r="AT55" s="77"/>
      <c r="AU55" s="77"/>
      <c r="AV55" s="77"/>
      <c r="AW55" s="77"/>
      <c r="AX55" s="77"/>
      <c r="AY55" s="77"/>
      <c r="AZ55" s="17"/>
      <c r="BA55" s="17"/>
      <c r="BB55" s="17"/>
    </row>
    <row r="56" spans="1:54" ht="15" customHeight="1" x14ac:dyDescent="0.3">
      <c r="A56" s="807"/>
      <c r="B56" s="812" t="s">
        <v>53</v>
      </c>
      <c r="C56" s="813"/>
      <c r="D56" s="813"/>
      <c r="E56" s="814"/>
      <c r="F56" s="244"/>
      <c r="G56" s="241"/>
      <c r="H56" s="241"/>
      <c r="I56" s="242"/>
      <c r="J56" s="247"/>
      <c r="K56" s="224"/>
      <c r="L56" s="240"/>
      <c r="M56" s="241"/>
      <c r="N56" s="241"/>
      <c r="O56" s="242"/>
      <c r="P56" s="243"/>
      <c r="Q56" s="225"/>
      <c r="R56" s="240"/>
      <c r="S56" s="241"/>
      <c r="T56" s="241"/>
      <c r="U56" s="242"/>
      <c r="V56" s="243"/>
      <c r="W56" s="225"/>
      <c r="X56" s="240"/>
      <c r="Y56" s="241"/>
      <c r="Z56" s="241"/>
      <c r="AA56" s="242"/>
      <c r="AB56" s="243"/>
      <c r="AC56" s="225"/>
      <c r="AD56" s="240"/>
      <c r="AE56" s="241"/>
      <c r="AF56" s="241"/>
      <c r="AG56" s="242"/>
      <c r="AH56" s="243"/>
      <c r="AI56" s="225"/>
      <c r="AJ56" s="240"/>
      <c r="AK56" s="241"/>
      <c r="AL56" s="241"/>
      <c r="AM56" s="242"/>
      <c r="AN56" s="243"/>
      <c r="AO56" s="225"/>
      <c r="AP56" s="206">
        <f t="shared" si="41"/>
        <v>0</v>
      </c>
      <c r="AQ56" s="355"/>
      <c r="AR56" s="77"/>
      <c r="AS56" s="77"/>
      <c r="AT56" s="77"/>
      <c r="AU56" s="77"/>
      <c r="AV56" s="77"/>
      <c r="AW56" s="77"/>
      <c r="AX56" s="77"/>
      <c r="AY56" s="77"/>
      <c r="AZ56" s="17"/>
      <c r="BA56" s="17"/>
      <c r="BB56" s="17"/>
    </row>
    <row r="57" spans="1:54" ht="15" customHeight="1" x14ac:dyDescent="0.3">
      <c r="A57" s="807"/>
      <c r="B57" s="846" t="s">
        <v>54</v>
      </c>
      <c r="C57" s="847"/>
      <c r="D57" s="847"/>
      <c r="E57" s="848"/>
      <c r="F57" s="244"/>
      <c r="G57" s="241"/>
      <c r="H57" s="241"/>
      <c r="I57" s="242"/>
      <c r="J57" s="247"/>
      <c r="K57" s="224"/>
      <c r="L57" s="240"/>
      <c r="M57" s="241"/>
      <c r="N57" s="241"/>
      <c r="O57" s="242"/>
      <c r="P57" s="243"/>
      <c r="Q57" s="225"/>
      <c r="R57" s="240"/>
      <c r="S57" s="241"/>
      <c r="T57" s="241"/>
      <c r="U57" s="242"/>
      <c r="V57" s="243"/>
      <c r="W57" s="225"/>
      <c r="X57" s="240"/>
      <c r="Y57" s="241"/>
      <c r="Z57" s="241"/>
      <c r="AA57" s="242"/>
      <c r="AB57" s="243"/>
      <c r="AC57" s="225"/>
      <c r="AD57" s="240"/>
      <c r="AE57" s="241"/>
      <c r="AF57" s="241"/>
      <c r="AG57" s="242"/>
      <c r="AH57" s="243"/>
      <c r="AI57" s="225"/>
      <c r="AJ57" s="240"/>
      <c r="AK57" s="241"/>
      <c r="AL57" s="241"/>
      <c r="AM57" s="242"/>
      <c r="AN57" s="243"/>
      <c r="AO57" s="225"/>
      <c r="AP57" s="206">
        <f t="shared" si="41"/>
        <v>0</v>
      </c>
      <c r="AQ57" s="355"/>
      <c r="AR57" s="77"/>
      <c r="AS57" s="77"/>
      <c r="AT57" s="77"/>
      <c r="AU57" s="77"/>
      <c r="AV57" s="77"/>
      <c r="AW57" s="77"/>
      <c r="AX57" s="77"/>
      <c r="AY57" s="77"/>
      <c r="AZ57" s="17"/>
      <c r="BA57" s="17"/>
      <c r="BB57" s="17"/>
    </row>
    <row r="58" spans="1:54" ht="15" customHeight="1" x14ac:dyDescent="0.3">
      <c r="A58" s="807"/>
      <c r="B58" s="812" t="s">
        <v>55</v>
      </c>
      <c r="C58" s="813"/>
      <c r="D58" s="813"/>
      <c r="E58" s="814"/>
      <c r="F58" s="244"/>
      <c r="G58" s="241"/>
      <c r="H58" s="241"/>
      <c r="I58" s="242"/>
      <c r="J58" s="247"/>
      <c r="K58" s="224"/>
      <c r="L58" s="240"/>
      <c r="M58" s="241"/>
      <c r="N58" s="241"/>
      <c r="O58" s="242"/>
      <c r="P58" s="243"/>
      <c r="Q58" s="225"/>
      <c r="R58" s="240"/>
      <c r="S58" s="241"/>
      <c r="T58" s="241"/>
      <c r="U58" s="242"/>
      <c r="V58" s="243"/>
      <c r="W58" s="225"/>
      <c r="X58" s="240"/>
      <c r="Y58" s="241"/>
      <c r="Z58" s="241"/>
      <c r="AA58" s="242"/>
      <c r="AB58" s="243"/>
      <c r="AC58" s="225"/>
      <c r="AD58" s="240"/>
      <c r="AE58" s="241"/>
      <c r="AF58" s="241"/>
      <c r="AG58" s="242"/>
      <c r="AH58" s="243"/>
      <c r="AI58" s="225"/>
      <c r="AJ58" s="240"/>
      <c r="AK58" s="241"/>
      <c r="AL58" s="241"/>
      <c r="AM58" s="242"/>
      <c r="AN58" s="243"/>
      <c r="AO58" s="225"/>
      <c r="AP58" s="206">
        <f t="shared" si="41"/>
        <v>0</v>
      </c>
      <c r="AQ58" s="355"/>
      <c r="AR58" s="77"/>
      <c r="AS58" s="77"/>
      <c r="AT58" s="77"/>
      <c r="AU58" s="77"/>
      <c r="AV58" s="77"/>
      <c r="AW58" s="77"/>
      <c r="AX58" s="77"/>
      <c r="AY58" s="77"/>
      <c r="AZ58" s="17"/>
      <c r="BA58" s="17"/>
      <c r="BB58" s="17"/>
    </row>
    <row r="59" spans="1:54" ht="15" customHeight="1" x14ac:dyDescent="0.3">
      <c r="A59" s="807"/>
      <c r="B59" s="812" t="s">
        <v>56</v>
      </c>
      <c r="C59" s="813"/>
      <c r="D59" s="813"/>
      <c r="E59" s="814"/>
      <c r="F59" s="244"/>
      <c r="G59" s="241"/>
      <c r="H59" s="241"/>
      <c r="I59" s="242"/>
      <c r="J59" s="247"/>
      <c r="K59" s="224"/>
      <c r="L59" s="240"/>
      <c r="M59" s="241"/>
      <c r="N59" s="241"/>
      <c r="O59" s="242"/>
      <c r="P59" s="243"/>
      <c r="Q59" s="225"/>
      <c r="R59" s="240"/>
      <c r="S59" s="241"/>
      <c r="T59" s="241"/>
      <c r="U59" s="242"/>
      <c r="V59" s="243"/>
      <c r="W59" s="225"/>
      <c r="X59" s="240"/>
      <c r="Y59" s="241"/>
      <c r="Z59" s="241"/>
      <c r="AA59" s="242"/>
      <c r="AB59" s="243"/>
      <c r="AC59" s="225"/>
      <c r="AD59" s="240"/>
      <c r="AE59" s="241"/>
      <c r="AF59" s="241"/>
      <c r="AG59" s="242"/>
      <c r="AH59" s="243"/>
      <c r="AI59" s="225"/>
      <c r="AJ59" s="240"/>
      <c r="AK59" s="241"/>
      <c r="AL59" s="241"/>
      <c r="AM59" s="242"/>
      <c r="AN59" s="243"/>
      <c r="AO59" s="225"/>
      <c r="AP59" s="206">
        <f t="shared" si="41"/>
        <v>0</v>
      </c>
      <c r="AQ59" s="355"/>
      <c r="AR59" s="77"/>
      <c r="AS59" s="77"/>
      <c r="AT59" s="77"/>
      <c r="AU59" s="77"/>
      <c r="AV59" s="77"/>
      <c r="AW59" s="77"/>
      <c r="AX59" s="77"/>
      <c r="AY59" s="77"/>
      <c r="AZ59" s="17"/>
      <c r="BA59" s="17"/>
      <c r="BB59" s="17"/>
    </row>
    <row r="60" spans="1:54" ht="15" customHeight="1" x14ac:dyDescent="0.3">
      <c r="A60" s="807"/>
      <c r="B60" s="812" t="s">
        <v>57</v>
      </c>
      <c r="C60" s="813"/>
      <c r="D60" s="813"/>
      <c r="E60" s="814"/>
      <c r="F60" s="80"/>
      <c r="G60" s="81"/>
      <c r="H60" s="81"/>
      <c r="I60" s="82"/>
      <c r="J60" s="83"/>
      <c r="K60" s="84"/>
      <c r="L60" s="85"/>
      <c r="M60" s="81"/>
      <c r="N60" s="81"/>
      <c r="O60" s="82"/>
      <c r="P60" s="86"/>
      <c r="Q60" s="223"/>
      <c r="R60" s="85"/>
      <c r="S60" s="81"/>
      <c r="T60" s="81"/>
      <c r="U60" s="82"/>
      <c r="V60" s="86"/>
      <c r="W60" s="223"/>
      <c r="X60" s="85"/>
      <c r="Y60" s="81"/>
      <c r="Z60" s="81"/>
      <c r="AA60" s="82"/>
      <c r="AB60" s="86"/>
      <c r="AC60" s="223"/>
      <c r="AD60" s="85"/>
      <c r="AE60" s="81"/>
      <c r="AF60" s="81"/>
      <c r="AG60" s="82"/>
      <c r="AH60" s="86"/>
      <c r="AI60" s="223"/>
      <c r="AJ60" s="85"/>
      <c r="AK60" s="81"/>
      <c r="AL60" s="81"/>
      <c r="AM60" s="82"/>
      <c r="AN60" s="86"/>
      <c r="AO60" s="223"/>
      <c r="AP60" s="206">
        <f t="shared" si="41"/>
        <v>0</v>
      </c>
      <c r="AQ60" s="355"/>
      <c r="AR60" s="77"/>
      <c r="AS60" s="77"/>
      <c r="AT60" s="77"/>
      <c r="AU60" s="77"/>
      <c r="AV60" s="77"/>
      <c r="AW60" s="77"/>
      <c r="AX60" s="77"/>
      <c r="AY60" s="77"/>
      <c r="AZ60" s="17"/>
      <c r="BA60" s="17"/>
      <c r="BB60" s="17"/>
    </row>
    <row r="61" spans="1:54" ht="15" customHeight="1" x14ac:dyDescent="0.3">
      <c r="A61" s="807"/>
      <c r="B61" s="812" t="s">
        <v>151</v>
      </c>
      <c r="C61" s="813"/>
      <c r="D61" s="813"/>
      <c r="E61" s="814"/>
      <c r="F61" s="80"/>
      <c r="G61" s="81"/>
      <c r="H61" s="81"/>
      <c r="I61" s="82"/>
      <c r="J61" s="83"/>
      <c r="K61" s="87"/>
      <c r="L61" s="85"/>
      <c r="M61" s="81"/>
      <c r="N61" s="81"/>
      <c r="O61" s="82"/>
      <c r="P61" s="82"/>
      <c r="Q61" s="88"/>
      <c r="R61" s="85"/>
      <c r="S61" s="81"/>
      <c r="T61" s="81"/>
      <c r="U61" s="82"/>
      <c r="V61" s="82"/>
      <c r="W61" s="88"/>
      <c r="X61" s="85"/>
      <c r="Y61" s="81"/>
      <c r="Z61" s="81"/>
      <c r="AA61" s="82"/>
      <c r="AB61" s="82"/>
      <c r="AC61" s="88"/>
      <c r="AD61" s="85"/>
      <c r="AE61" s="81"/>
      <c r="AF61" s="81"/>
      <c r="AG61" s="82"/>
      <c r="AH61" s="82"/>
      <c r="AI61" s="88"/>
      <c r="AJ61" s="85"/>
      <c r="AK61" s="81"/>
      <c r="AL61" s="81"/>
      <c r="AM61" s="82"/>
      <c r="AN61" s="82"/>
      <c r="AO61" s="88"/>
      <c r="AP61" s="206">
        <f t="shared" si="41"/>
        <v>0</v>
      </c>
      <c r="AQ61" s="355"/>
      <c r="AR61" s="77"/>
      <c r="AS61" s="77"/>
      <c r="AT61" s="77"/>
      <c r="AU61" s="77"/>
      <c r="AV61" s="77"/>
      <c r="AW61" s="77"/>
      <c r="AX61" s="77"/>
      <c r="AY61" s="77"/>
      <c r="AZ61" s="17"/>
      <c r="BA61" s="17"/>
      <c r="BB61" s="17"/>
    </row>
    <row r="62" spans="1:54" ht="15" customHeight="1" x14ac:dyDescent="0.3">
      <c r="A62" s="807"/>
      <c r="B62" s="812" t="s">
        <v>59</v>
      </c>
      <c r="C62" s="813"/>
      <c r="D62" s="813"/>
      <c r="E62" s="814"/>
      <c r="F62" s="80"/>
      <c r="G62" s="81"/>
      <c r="H62" s="81"/>
      <c r="I62" s="82"/>
      <c r="J62" s="83"/>
      <c r="K62" s="89"/>
      <c r="L62" s="682"/>
      <c r="M62" s="81"/>
      <c r="N62" s="81"/>
      <c r="O62" s="82"/>
      <c r="P62" s="82"/>
      <c r="Q62" s="90"/>
      <c r="R62" s="682"/>
      <c r="S62" s="81"/>
      <c r="T62" s="81"/>
      <c r="U62" s="82"/>
      <c r="V62" s="82"/>
      <c r="W62" s="90"/>
      <c r="X62" s="85"/>
      <c r="Y62" s="81"/>
      <c r="Z62" s="81"/>
      <c r="AA62" s="82"/>
      <c r="AB62" s="82"/>
      <c r="AC62" s="90"/>
      <c r="AD62" s="85"/>
      <c r="AE62" s="81"/>
      <c r="AF62" s="81"/>
      <c r="AG62" s="82"/>
      <c r="AH62" s="82"/>
      <c r="AI62" s="90"/>
      <c r="AJ62" s="85"/>
      <c r="AK62" s="81"/>
      <c r="AL62" s="81"/>
      <c r="AM62" s="82"/>
      <c r="AN62" s="82"/>
      <c r="AO62" s="90"/>
      <c r="AP62" s="206">
        <f t="shared" si="41"/>
        <v>0</v>
      </c>
      <c r="AQ62" s="355"/>
      <c r="AR62" s="77"/>
      <c r="AS62" s="77"/>
      <c r="AT62" s="77"/>
      <c r="AU62" s="77"/>
      <c r="AV62" s="77"/>
      <c r="AW62" s="77"/>
      <c r="AX62" s="77"/>
      <c r="AY62" s="77"/>
      <c r="AZ62" s="17"/>
      <c r="BA62" s="17"/>
      <c r="BB62" s="17"/>
    </row>
    <row r="63" spans="1:54" ht="15" customHeight="1" x14ac:dyDescent="0.3">
      <c r="A63" s="807"/>
      <c r="B63" s="812" t="s">
        <v>59</v>
      </c>
      <c r="C63" s="813"/>
      <c r="D63" s="813"/>
      <c r="E63" s="814"/>
      <c r="F63" s="80"/>
      <c r="G63" s="81"/>
      <c r="H63" s="81"/>
      <c r="I63" s="82"/>
      <c r="J63" s="83"/>
      <c r="K63" s="91"/>
      <c r="L63" s="85"/>
      <c r="M63" s="81"/>
      <c r="N63" s="81"/>
      <c r="O63" s="82"/>
      <c r="P63" s="86"/>
      <c r="Q63" s="92"/>
      <c r="R63" s="85"/>
      <c r="S63" s="81"/>
      <c r="T63" s="81"/>
      <c r="U63" s="82"/>
      <c r="V63" s="86"/>
      <c r="W63" s="92"/>
      <c r="X63" s="85"/>
      <c r="Y63" s="81"/>
      <c r="Z63" s="81"/>
      <c r="AA63" s="82"/>
      <c r="AB63" s="86"/>
      <c r="AC63" s="92"/>
      <c r="AD63" s="85"/>
      <c r="AE63" s="81"/>
      <c r="AF63" s="81"/>
      <c r="AG63" s="82"/>
      <c r="AH63" s="86"/>
      <c r="AI63" s="92"/>
      <c r="AJ63" s="85"/>
      <c r="AK63" s="81"/>
      <c r="AL63" s="81"/>
      <c r="AM63" s="82"/>
      <c r="AN63" s="86"/>
      <c r="AO63" s="92"/>
      <c r="AP63" s="206">
        <f t="shared" si="41"/>
        <v>0</v>
      </c>
      <c r="AQ63" s="355"/>
      <c r="AR63" s="77"/>
      <c r="AS63" s="77"/>
      <c r="AT63" s="77"/>
      <c r="AU63" s="77"/>
      <c r="AV63" s="77"/>
      <c r="AW63" s="77"/>
      <c r="AX63" s="77"/>
      <c r="AY63" s="77"/>
      <c r="AZ63" s="17"/>
      <c r="BA63" s="17"/>
      <c r="BB63" s="17"/>
    </row>
    <row r="64" spans="1:54" ht="15.75" customHeight="1" thickBot="1" x14ac:dyDescent="0.35">
      <c r="A64" s="807"/>
      <c r="B64" s="812" t="s">
        <v>59</v>
      </c>
      <c r="C64" s="813"/>
      <c r="D64" s="813"/>
      <c r="E64" s="814"/>
      <c r="F64" s="80"/>
      <c r="G64" s="81"/>
      <c r="H64" s="81"/>
      <c r="I64" s="82"/>
      <c r="J64" s="83"/>
      <c r="K64" s="93"/>
      <c r="L64" s="85"/>
      <c r="M64" s="81"/>
      <c r="N64" s="81"/>
      <c r="O64" s="82"/>
      <c r="P64" s="86"/>
      <c r="Q64" s="94"/>
      <c r="R64" s="85"/>
      <c r="S64" s="81"/>
      <c r="T64" s="81"/>
      <c r="U64" s="82"/>
      <c r="V64" s="86"/>
      <c r="W64" s="94"/>
      <c r="X64" s="85"/>
      <c r="Y64" s="81"/>
      <c r="Z64" s="81"/>
      <c r="AA64" s="82"/>
      <c r="AB64" s="86"/>
      <c r="AC64" s="94"/>
      <c r="AD64" s="85"/>
      <c r="AE64" s="81"/>
      <c r="AF64" s="81"/>
      <c r="AG64" s="82"/>
      <c r="AH64" s="86"/>
      <c r="AI64" s="94"/>
      <c r="AJ64" s="85"/>
      <c r="AK64" s="81"/>
      <c r="AL64" s="81"/>
      <c r="AM64" s="82"/>
      <c r="AN64" s="86"/>
      <c r="AO64" s="94"/>
      <c r="AP64" s="206">
        <f t="shared" si="41"/>
        <v>0</v>
      </c>
      <c r="AQ64" s="361"/>
      <c r="AR64" s="77"/>
      <c r="AS64" s="77"/>
      <c r="AT64" s="77"/>
      <c r="AU64" s="77"/>
      <c r="AV64" s="77"/>
      <c r="AW64" s="77"/>
      <c r="AX64" s="77"/>
      <c r="AY64" s="77"/>
      <c r="AZ64" s="17"/>
      <c r="BA64" s="17"/>
      <c r="BB64" s="17"/>
    </row>
    <row r="65" spans="1:54" ht="15.75" customHeight="1" thickBot="1" x14ac:dyDescent="0.35">
      <c r="A65" s="808"/>
      <c r="B65" s="768" t="s">
        <v>60</v>
      </c>
      <c r="C65" s="769"/>
      <c r="D65" s="769"/>
      <c r="E65" s="769"/>
      <c r="F65" s="769"/>
      <c r="G65" s="769"/>
      <c r="H65" s="769"/>
      <c r="I65" s="769"/>
      <c r="J65" s="770"/>
      <c r="K65" s="95">
        <f>SUM(K54:K64)</f>
        <v>0</v>
      </c>
      <c r="L65" s="768" t="s">
        <v>61</v>
      </c>
      <c r="M65" s="769"/>
      <c r="N65" s="769"/>
      <c r="O65" s="769"/>
      <c r="P65" s="770"/>
      <c r="Q65" s="62">
        <f>SUM(Q54:Q64)</f>
        <v>0</v>
      </c>
      <c r="R65" s="768" t="s">
        <v>62</v>
      </c>
      <c r="S65" s="769"/>
      <c r="T65" s="769"/>
      <c r="U65" s="769"/>
      <c r="V65" s="770"/>
      <c r="W65" s="62">
        <f>SUM(W54:W64)</f>
        <v>0</v>
      </c>
      <c r="X65" s="768" t="s">
        <v>63</v>
      </c>
      <c r="Y65" s="769"/>
      <c r="Z65" s="769"/>
      <c r="AA65" s="769"/>
      <c r="AB65" s="770"/>
      <c r="AC65" s="62">
        <f>SUM(AC54:AC64)</f>
        <v>0</v>
      </c>
      <c r="AD65" s="768" t="s">
        <v>64</v>
      </c>
      <c r="AE65" s="769"/>
      <c r="AF65" s="769"/>
      <c r="AG65" s="769"/>
      <c r="AH65" s="770"/>
      <c r="AI65" s="62">
        <f>SUM(AI54:AI64)</f>
        <v>0</v>
      </c>
      <c r="AJ65" s="768" t="s">
        <v>175</v>
      </c>
      <c r="AK65" s="769"/>
      <c r="AL65" s="769"/>
      <c r="AM65" s="769"/>
      <c r="AN65" s="770"/>
      <c r="AO65" s="62">
        <f>SUM(AO54:AO64)</f>
        <v>0</v>
      </c>
      <c r="AP65" s="65">
        <f>AI65+AC65+W65+Q65+K65+AO65</f>
        <v>0</v>
      </c>
      <c r="AQ65" s="357" t="b">
        <f>IF(AP65=SUM(AP54:AP64),TRUE)</f>
        <v>1</v>
      </c>
      <c r="AR65" s="77"/>
      <c r="AS65" s="77"/>
      <c r="AT65" s="77"/>
      <c r="AU65" s="77"/>
      <c r="AV65" s="77"/>
      <c r="AW65" s="77"/>
      <c r="AX65" s="77"/>
      <c r="AY65" s="77"/>
      <c r="AZ65" s="17"/>
      <c r="BA65" s="17"/>
      <c r="BB65" s="17"/>
    </row>
    <row r="66" spans="1:54" s="17" customFormat="1" ht="9" customHeight="1" thickBot="1" x14ac:dyDescent="0.35">
      <c r="E66" s="68"/>
      <c r="F66" s="24"/>
      <c r="G66" s="24"/>
      <c r="H66" s="24"/>
      <c r="I66" s="24"/>
      <c r="J66" s="24"/>
      <c r="K66" s="70"/>
      <c r="L66" s="24"/>
      <c r="M66" s="24"/>
      <c r="N66" s="24"/>
      <c r="O66" s="24"/>
      <c r="P66" s="24"/>
      <c r="Q66" s="70"/>
      <c r="R66" s="24"/>
      <c r="S66" s="24"/>
      <c r="T66" s="24"/>
      <c r="U66" s="24"/>
      <c r="V66" s="24"/>
      <c r="W66" s="70"/>
      <c r="X66" s="24"/>
      <c r="Y66" s="24"/>
      <c r="Z66" s="24"/>
      <c r="AA66" s="24"/>
      <c r="AB66" s="24"/>
      <c r="AC66" s="70"/>
      <c r="AD66" s="24"/>
      <c r="AE66" s="24"/>
      <c r="AF66" s="24"/>
      <c r="AG66" s="24"/>
      <c r="AH66" s="24"/>
      <c r="AI66" s="70"/>
      <c r="AJ66" s="24"/>
      <c r="AK66" s="24"/>
      <c r="AL66" s="24"/>
      <c r="AM66" s="24"/>
      <c r="AN66" s="24"/>
      <c r="AO66" s="70"/>
      <c r="AP66" s="72"/>
      <c r="AQ66" s="358"/>
      <c r="AR66" s="77"/>
      <c r="AS66" s="77"/>
      <c r="AT66" s="77"/>
      <c r="AU66" s="77"/>
      <c r="AV66" s="77"/>
      <c r="AW66" s="77"/>
      <c r="AX66" s="77"/>
      <c r="AY66" s="77"/>
    </row>
    <row r="67" spans="1:54" s="17" customFormat="1" ht="19.5" customHeight="1" thickBot="1" x14ac:dyDescent="0.5">
      <c r="A67" s="795" t="s">
        <v>65</v>
      </c>
      <c r="B67" s="815" t="s">
        <v>287</v>
      </c>
      <c r="C67" s="816"/>
      <c r="D67" s="816"/>
      <c r="E67" s="816"/>
      <c r="F67" s="96"/>
      <c r="G67" s="97"/>
      <c r="H67" s="97"/>
      <c r="I67" s="73"/>
      <c r="J67" s="73"/>
      <c r="K67" s="73"/>
      <c r="L67" s="97"/>
      <c r="M67" s="73"/>
      <c r="N67" s="73"/>
      <c r="O67" s="73"/>
      <c r="P67" s="73"/>
      <c r="Q67" s="73"/>
      <c r="R67" s="97"/>
      <c r="S67" s="73"/>
      <c r="T67" s="73"/>
      <c r="U67" s="73"/>
      <c r="V67" s="73"/>
      <c r="W67" s="73"/>
      <c r="X67" s="97"/>
      <c r="Y67" s="73"/>
      <c r="Z67" s="73"/>
      <c r="AA67" s="73"/>
      <c r="AB67" s="73"/>
      <c r="AC67" s="73"/>
      <c r="AD67" s="97"/>
      <c r="AE67" s="73"/>
      <c r="AF67" s="73"/>
      <c r="AG67" s="73"/>
      <c r="AH67" s="73"/>
      <c r="AI67" s="73"/>
      <c r="AJ67" s="97"/>
      <c r="AK67" s="73"/>
      <c r="AL67" s="73"/>
      <c r="AM67" s="73"/>
      <c r="AN67" s="73"/>
      <c r="AO67" s="73"/>
      <c r="AP67" s="98"/>
      <c r="AQ67" s="363"/>
      <c r="AR67" s="77"/>
      <c r="AS67" s="77"/>
      <c r="AT67" s="77"/>
      <c r="AU67" s="77"/>
      <c r="AV67" s="77"/>
      <c r="AW67" s="77"/>
      <c r="AX67" s="77"/>
      <c r="AY67" s="77"/>
    </row>
    <row r="68" spans="1:54" s="17" customFormat="1" ht="15" customHeight="1" x14ac:dyDescent="0.3">
      <c r="A68" s="796"/>
      <c r="B68" s="852" t="s">
        <v>66</v>
      </c>
      <c r="C68" s="853"/>
      <c r="D68" s="853"/>
      <c r="E68" s="854"/>
      <c r="F68" s="100"/>
      <c r="G68" s="101"/>
      <c r="H68" s="101"/>
      <c r="I68" s="101"/>
      <c r="J68" s="101"/>
      <c r="K68" s="102"/>
      <c r="L68" s="101"/>
      <c r="M68" s="101"/>
      <c r="N68" s="101"/>
      <c r="O68" s="101"/>
      <c r="P68" s="101"/>
      <c r="Q68" s="103"/>
      <c r="R68" s="101"/>
      <c r="S68" s="101"/>
      <c r="T68" s="101"/>
      <c r="U68" s="101"/>
      <c r="V68" s="101"/>
      <c r="W68" s="103"/>
      <c r="X68" s="101"/>
      <c r="Y68" s="101"/>
      <c r="Z68" s="101"/>
      <c r="AA68" s="101"/>
      <c r="AB68" s="101"/>
      <c r="AC68" s="103"/>
      <c r="AD68" s="101"/>
      <c r="AE68" s="101"/>
      <c r="AF68" s="101"/>
      <c r="AG68" s="101"/>
      <c r="AH68" s="101"/>
      <c r="AI68" s="103"/>
      <c r="AJ68" s="101"/>
      <c r="AK68" s="101"/>
      <c r="AL68" s="101"/>
      <c r="AM68" s="101"/>
      <c r="AN68" s="101"/>
      <c r="AO68" s="103"/>
      <c r="AP68" s="206">
        <f>AI68+AC68+W68+Q68+K68+AO68</f>
        <v>0</v>
      </c>
      <c r="AQ68" s="355"/>
      <c r="AR68" s="77"/>
      <c r="AS68" s="77"/>
      <c r="AT68" s="77"/>
      <c r="AU68" s="77"/>
      <c r="AV68" s="77"/>
      <c r="AW68" s="77"/>
      <c r="AX68" s="77"/>
      <c r="AY68" s="77"/>
    </row>
    <row r="69" spans="1:54" s="17" customFormat="1" x14ac:dyDescent="0.3">
      <c r="A69" s="796"/>
      <c r="B69" s="798" t="s">
        <v>67</v>
      </c>
      <c r="C69" s="799"/>
      <c r="D69" s="799"/>
      <c r="E69" s="800"/>
      <c r="F69" s="104"/>
      <c r="G69" s="105"/>
      <c r="H69" s="105"/>
      <c r="I69" s="105"/>
      <c r="J69" s="105"/>
      <c r="K69" s="106"/>
      <c r="L69" s="105"/>
      <c r="M69" s="105"/>
      <c r="N69" s="105"/>
      <c r="O69" s="105"/>
      <c r="P69" s="105"/>
      <c r="Q69" s="107"/>
      <c r="R69" s="105"/>
      <c r="S69" s="105"/>
      <c r="T69" s="105"/>
      <c r="U69" s="105"/>
      <c r="V69" s="105"/>
      <c r="W69" s="107"/>
      <c r="X69" s="105"/>
      <c r="Y69" s="105"/>
      <c r="Z69" s="105"/>
      <c r="AA69" s="105"/>
      <c r="AB69" s="105"/>
      <c r="AC69" s="107"/>
      <c r="AD69" s="105"/>
      <c r="AE69" s="105"/>
      <c r="AF69" s="105"/>
      <c r="AG69" s="105"/>
      <c r="AH69" s="105"/>
      <c r="AI69" s="107"/>
      <c r="AJ69" s="105"/>
      <c r="AK69" s="105"/>
      <c r="AL69" s="105"/>
      <c r="AM69" s="105"/>
      <c r="AN69" s="105"/>
      <c r="AO69" s="107"/>
      <c r="AP69" s="206">
        <f t="shared" ref="AP69:AP70" si="42">AI69+AC69+W69+Q69+K69+AO69</f>
        <v>0</v>
      </c>
      <c r="AQ69" s="355"/>
      <c r="AR69" s="77"/>
      <c r="AS69" s="77"/>
      <c r="AT69" s="77"/>
      <c r="AU69" s="77"/>
      <c r="AV69" s="77"/>
      <c r="AW69" s="77"/>
      <c r="AX69" s="77"/>
      <c r="AY69" s="77"/>
    </row>
    <row r="70" spans="1:54" s="17" customFormat="1" ht="13.5" thickBot="1" x14ac:dyDescent="0.35">
      <c r="A70" s="796"/>
      <c r="B70" s="798" t="s">
        <v>68</v>
      </c>
      <c r="C70" s="799"/>
      <c r="D70" s="799"/>
      <c r="E70" s="800"/>
      <c r="F70" s="104"/>
      <c r="G70" s="105"/>
      <c r="H70" s="105"/>
      <c r="I70" s="105"/>
      <c r="J70" s="105"/>
      <c r="K70" s="106"/>
      <c r="L70" s="105"/>
      <c r="M70" s="105"/>
      <c r="N70" s="105"/>
      <c r="O70" s="105"/>
      <c r="P70" s="105"/>
      <c r="Q70" s="107"/>
      <c r="R70" s="105"/>
      <c r="S70" s="105"/>
      <c r="T70" s="105"/>
      <c r="U70" s="105"/>
      <c r="V70" s="105"/>
      <c r="W70" s="107"/>
      <c r="X70" s="105"/>
      <c r="Y70" s="105"/>
      <c r="Z70" s="105"/>
      <c r="AA70" s="105"/>
      <c r="AB70" s="105"/>
      <c r="AC70" s="107"/>
      <c r="AD70" s="105"/>
      <c r="AE70" s="105"/>
      <c r="AF70" s="105"/>
      <c r="AG70" s="105"/>
      <c r="AH70" s="105"/>
      <c r="AI70" s="107"/>
      <c r="AJ70" s="105"/>
      <c r="AK70" s="105"/>
      <c r="AL70" s="105"/>
      <c r="AM70" s="105"/>
      <c r="AN70" s="105"/>
      <c r="AO70" s="107"/>
      <c r="AP70" s="206">
        <f t="shared" si="42"/>
        <v>0</v>
      </c>
      <c r="AQ70" s="361"/>
      <c r="AR70" s="77"/>
      <c r="AS70" s="77"/>
      <c r="AT70" s="77"/>
      <c r="AU70" s="77"/>
      <c r="AV70" s="77"/>
      <c r="AW70" s="77"/>
      <c r="AX70" s="77"/>
      <c r="AY70" s="77"/>
    </row>
    <row r="71" spans="1:54" s="17" customFormat="1" ht="13.5" thickBot="1" x14ac:dyDescent="0.35">
      <c r="A71" s="796"/>
      <c r="B71" s="801" t="s">
        <v>69</v>
      </c>
      <c r="C71" s="802"/>
      <c r="D71" s="802"/>
      <c r="E71" s="802"/>
      <c r="F71" s="769"/>
      <c r="G71" s="769"/>
      <c r="H71" s="769"/>
      <c r="I71" s="769"/>
      <c r="J71" s="769"/>
      <c r="K71" s="62">
        <f>SUM(K68:K70)</f>
        <v>0</v>
      </c>
      <c r="L71" s="768" t="s">
        <v>70</v>
      </c>
      <c r="M71" s="769"/>
      <c r="N71" s="769"/>
      <c r="O71" s="769"/>
      <c r="P71" s="769"/>
      <c r="Q71" s="62">
        <f>SUM(Q68:Q70)</f>
        <v>0</v>
      </c>
      <c r="R71" s="768" t="s">
        <v>71</v>
      </c>
      <c r="S71" s="769"/>
      <c r="T71" s="769"/>
      <c r="U71" s="769"/>
      <c r="V71" s="769"/>
      <c r="W71" s="62">
        <f>SUM(W68:W70)</f>
        <v>0</v>
      </c>
      <c r="X71" s="768" t="s">
        <v>72</v>
      </c>
      <c r="Y71" s="769"/>
      <c r="Z71" s="769"/>
      <c r="AA71" s="769"/>
      <c r="AB71" s="769"/>
      <c r="AC71" s="62">
        <f>SUM(AC68:AC70)</f>
        <v>0</v>
      </c>
      <c r="AD71" s="768" t="s">
        <v>73</v>
      </c>
      <c r="AE71" s="769"/>
      <c r="AF71" s="769"/>
      <c r="AG71" s="769"/>
      <c r="AH71" s="769"/>
      <c r="AI71" s="62">
        <f>SUM(AI68:AI70)</f>
        <v>0</v>
      </c>
      <c r="AJ71" s="768" t="s">
        <v>176</v>
      </c>
      <c r="AK71" s="769"/>
      <c r="AL71" s="769"/>
      <c r="AM71" s="769"/>
      <c r="AN71" s="769"/>
      <c r="AO71" s="62">
        <f>SUM(AO68:AO70)</f>
        <v>0</v>
      </c>
      <c r="AP71" s="65">
        <f>K71+Q71+W71+AC71+AI71+AO71</f>
        <v>0</v>
      </c>
      <c r="AQ71" s="357" t="b">
        <f>IF(AP71=SUM(AP68:AP70),TRUE)</f>
        <v>1</v>
      </c>
      <c r="AR71" s="77"/>
      <c r="AS71" s="77"/>
      <c r="AT71" s="77"/>
      <c r="AU71" s="77"/>
      <c r="AV71" s="77"/>
      <c r="AW71" s="77"/>
      <c r="AX71" s="77"/>
      <c r="AY71" s="77"/>
    </row>
    <row r="72" spans="1:54" s="17" customFormat="1" ht="16.5" customHeight="1" thickBot="1" x14ac:dyDescent="0.5">
      <c r="A72" s="796"/>
      <c r="B72" s="815" t="s">
        <v>74</v>
      </c>
      <c r="C72" s="816"/>
      <c r="D72" s="816"/>
      <c r="E72" s="816"/>
      <c r="F72" s="97"/>
      <c r="G72" s="97"/>
      <c r="H72" s="97"/>
      <c r="I72" s="73"/>
      <c r="J72" s="73"/>
      <c r="K72" s="74"/>
      <c r="L72" s="97"/>
      <c r="M72" s="73"/>
      <c r="N72" s="73"/>
      <c r="O72" s="73"/>
      <c r="P72" s="73"/>
      <c r="Q72" s="74"/>
      <c r="R72" s="97"/>
      <c r="S72" s="73"/>
      <c r="T72" s="73"/>
      <c r="U72" s="73"/>
      <c r="V72" s="73"/>
      <c r="W72" s="108"/>
      <c r="X72" s="97"/>
      <c r="Y72" s="73"/>
      <c r="Z72" s="73"/>
      <c r="AA72" s="73"/>
      <c r="AB72" s="73"/>
      <c r="AC72" s="108"/>
      <c r="AD72" s="97"/>
      <c r="AE72" s="73"/>
      <c r="AF72" s="73"/>
      <c r="AG72" s="73"/>
      <c r="AH72" s="73"/>
      <c r="AI72" s="108"/>
      <c r="AJ72" s="97"/>
      <c r="AK72" s="73"/>
      <c r="AL72" s="73"/>
      <c r="AM72" s="73"/>
      <c r="AN72" s="73"/>
      <c r="AO72" s="108"/>
      <c r="AP72" s="76"/>
      <c r="AQ72" s="359"/>
      <c r="AR72" s="77"/>
      <c r="AS72" s="77"/>
      <c r="AT72" s="77"/>
      <c r="AU72" s="77"/>
      <c r="AV72" s="77"/>
      <c r="AW72" s="77"/>
      <c r="AX72" s="77"/>
      <c r="AY72" s="77"/>
    </row>
    <row r="73" spans="1:54" s="17" customFormat="1" ht="15" customHeight="1" x14ac:dyDescent="0.3">
      <c r="A73" s="796"/>
      <c r="B73" s="809" t="s">
        <v>75</v>
      </c>
      <c r="C73" s="810"/>
      <c r="D73" s="810"/>
      <c r="E73" s="811"/>
      <c r="F73" s="109"/>
      <c r="G73" s="110"/>
      <c r="H73" s="110"/>
      <c r="I73" s="110"/>
      <c r="J73" s="110"/>
      <c r="K73" s="111"/>
      <c r="L73" s="101"/>
      <c r="M73" s="101"/>
      <c r="N73" s="101"/>
      <c r="O73" s="101"/>
      <c r="P73" s="101"/>
      <c r="Q73" s="111"/>
      <c r="R73" s="101"/>
      <c r="S73" s="101"/>
      <c r="T73" s="101"/>
      <c r="U73" s="101"/>
      <c r="V73" s="101"/>
      <c r="W73" s="111"/>
      <c r="X73" s="101"/>
      <c r="Y73" s="101"/>
      <c r="Z73" s="101"/>
      <c r="AA73" s="101"/>
      <c r="AB73" s="101"/>
      <c r="AC73" s="111"/>
      <c r="AD73" s="101"/>
      <c r="AE73" s="101"/>
      <c r="AF73" s="101"/>
      <c r="AG73" s="101"/>
      <c r="AH73" s="101"/>
      <c r="AI73" s="111"/>
      <c r="AJ73" s="101"/>
      <c r="AK73" s="101"/>
      <c r="AL73" s="101"/>
      <c r="AM73" s="101"/>
      <c r="AN73" s="101"/>
      <c r="AO73" s="111"/>
      <c r="AP73" s="206">
        <f>AI73+AC73+W73+Q73+K73+AO73</f>
        <v>0</v>
      </c>
      <c r="AQ73" s="355"/>
      <c r="AR73" s="77"/>
      <c r="AS73" s="77"/>
      <c r="AT73" s="77"/>
      <c r="AU73" s="77"/>
      <c r="AV73" s="77"/>
      <c r="AW73" s="77"/>
      <c r="AX73" s="77"/>
      <c r="AY73" s="77"/>
    </row>
    <row r="74" spans="1:54" s="17" customFormat="1" x14ac:dyDescent="0.3">
      <c r="A74" s="796"/>
      <c r="B74" s="812" t="s">
        <v>76</v>
      </c>
      <c r="C74" s="813"/>
      <c r="D74" s="813"/>
      <c r="E74" s="814"/>
      <c r="F74" s="112"/>
      <c r="G74" s="113"/>
      <c r="H74" s="113"/>
      <c r="I74" s="113"/>
      <c r="J74" s="113"/>
      <c r="K74" s="114"/>
      <c r="L74" s="113"/>
      <c r="M74" s="113"/>
      <c r="N74" s="113"/>
      <c r="O74" s="113"/>
      <c r="P74" s="113"/>
      <c r="Q74" s="114"/>
      <c r="R74" s="113"/>
      <c r="S74" s="113"/>
      <c r="T74" s="113"/>
      <c r="U74" s="113"/>
      <c r="V74" s="113"/>
      <c r="W74" s="114"/>
      <c r="X74" s="113"/>
      <c r="Y74" s="113"/>
      <c r="Z74" s="113"/>
      <c r="AA74" s="113"/>
      <c r="AB74" s="113"/>
      <c r="AC74" s="114"/>
      <c r="AD74" s="113"/>
      <c r="AE74" s="113"/>
      <c r="AF74" s="113"/>
      <c r="AG74" s="113"/>
      <c r="AH74" s="113"/>
      <c r="AI74" s="114"/>
      <c r="AJ74" s="113"/>
      <c r="AK74" s="113"/>
      <c r="AL74" s="113"/>
      <c r="AM74" s="113"/>
      <c r="AN74" s="113"/>
      <c r="AO74" s="114"/>
      <c r="AP74" s="206">
        <f t="shared" ref="AP74:AP78" si="43">AI74+AC74+W74+Q74+K74+AO74</f>
        <v>0</v>
      </c>
      <c r="AQ74" s="355"/>
      <c r="AR74" s="77"/>
      <c r="AS74" s="77"/>
      <c r="AT74" s="77"/>
      <c r="AU74" s="77"/>
      <c r="AV74" s="77"/>
      <c r="AW74" s="77"/>
      <c r="AX74" s="77"/>
      <c r="AY74" s="77"/>
    </row>
    <row r="75" spans="1:54" s="17" customFormat="1" x14ac:dyDescent="0.3">
      <c r="A75" s="796"/>
      <c r="B75" s="812" t="s">
        <v>77</v>
      </c>
      <c r="C75" s="813"/>
      <c r="D75" s="813"/>
      <c r="E75" s="814"/>
      <c r="F75" s="112"/>
      <c r="G75" s="113"/>
      <c r="H75" s="113"/>
      <c r="I75" s="113"/>
      <c r="J75" s="113"/>
      <c r="K75" s="114"/>
      <c r="L75" s="113"/>
      <c r="M75" s="113"/>
      <c r="N75" s="113"/>
      <c r="O75" s="113"/>
      <c r="P75" s="113"/>
      <c r="Q75" s="114"/>
      <c r="R75" s="113"/>
      <c r="S75" s="113"/>
      <c r="T75" s="113"/>
      <c r="U75" s="113"/>
      <c r="V75" s="113"/>
      <c r="W75" s="114"/>
      <c r="X75" s="113"/>
      <c r="Y75" s="113"/>
      <c r="Z75" s="113"/>
      <c r="AA75" s="113"/>
      <c r="AB75" s="113"/>
      <c r="AC75" s="114"/>
      <c r="AD75" s="113"/>
      <c r="AE75" s="113"/>
      <c r="AF75" s="113"/>
      <c r="AG75" s="113"/>
      <c r="AH75" s="113"/>
      <c r="AI75" s="114"/>
      <c r="AJ75" s="113"/>
      <c r="AK75" s="113"/>
      <c r="AL75" s="113"/>
      <c r="AM75" s="113"/>
      <c r="AN75" s="113"/>
      <c r="AO75" s="114"/>
      <c r="AP75" s="206">
        <f t="shared" si="43"/>
        <v>0</v>
      </c>
      <c r="AQ75" s="355"/>
      <c r="AR75" s="77"/>
      <c r="AS75" s="77"/>
      <c r="AT75" s="77"/>
      <c r="AU75" s="77"/>
      <c r="AV75" s="77"/>
      <c r="AW75" s="77"/>
      <c r="AX75" s="77"/>
      <c r="AY75" s="77"/>
    </row>
    <row r="76" spans="1:54" s="17" customFormat="1" x14ac:dyDescent="0.3">
      <c r="A76" s="796"/>
      <c r="B76" s="812" t="s">
        <v>78</v>
      </c>
      <c r="C76" s="813"/>
      <c r="D76" s="813"/>
      <c r="E76" s="814"/>
      <c r="F76" s="112"/>
      <c r="G76" s="113"/>
      <c r="H76" s="113"/>
      <c r="I76" s="113"/>
      <c r="J76" s="113"/>
      <c r="K76" s="114"/>
      <c r="L76" s="113"/>
      <c r="M76" s="113"/>
      <c r="N76" s="113"/>
      <c r="O76" s="113"/>
      <c r="P76" s="113"/>
      <c r="Q76" s="114"/>
      <c r="R76" s="113"/>
      <c r="S76" s="113"/>
      <c r="T76" s="113"/>
      <c r="U76" s="113"/>
      <c r="V76" s="113"/>
      <c r="W76" s="114"/>
      <c r="X76" s="113"/>
      <c r="Y76" s="113"/>
      <c r="Z76" s="113"/>
      <c r="AA76" s="113"/>
      <c r="AB76" s="113"/>
      <c r="AC76" s="114"/>
      <c r="AD76" s="113"/>
      <c r="AE76" s="113"/>
      <c r="AF76" s="113"/>
      <c r="AG76" s="113"/>
      <c r="AH76" s="113"/>
      <c r="AI76" s="114"/>
      <c r="AJ76" s="113"/>
      <c r="AK76" s="113"/>
      <c r="AL76" s="113"/>
      <c r="AM76" s="113"/>
      <c r="AN76" s="113"/>
      <c r="AO76" s="114"/>
      <c r="AP76" s="206">
        <f t="shared" si="43"/>
        <v>0</v>
      </c>
      <c r="AQ76" s="355"/>
      <c r="AR76" s="77"/>
      <c r="AS76" s="77"/>
      <c r="AT76" s="77"/>
      <c r="AU76" s="77"/>
      <c r="AV76" s="77"/>
      <c r="AW76" s="77"/>
      <c r="AX76" s="77"/>
      <c r="AY76" s="77"/>
    </row>
    <row r="77" spans="1:54" s="17" customFormat="1" x14ac:dyDescent="0.3">
      <c r="A77" s="796"/>
      <c r="B77" s="812" t="s">
        <v>79</v>
      </c>
      <c r="C77" s="813"/>
      <c r="D77" s="813"/>
      <c r="E77" s="814"/>
      <c r="F77" s="112"/>
      <c r="G77" s="113"/>
      <c r="H77" s="113"/>
      <c r="I77" s="113"/>
      <c r="J77" s="113"/>
      <c r="K77" s="114"/>
      <c r="L77" s="113"/>
      <c r="M77" s="113"/>
      <c r="N77" s="113"/>
      <c r="O77" s="113"/>
      <c r="P77" s="113"/>
      <c r="Q77" s="114"/>
      <c r="R77" s="113"/>
      <c r="S77" s="113"/>
      <c r="T77" s="113"/>
      <c r="U77" s="113"/>
      <c r="V77" s="113"/>
      <c r="W77" s="114"/>
      <c r="X77" s="113"/>
      <c r="Y77" s="113"/>
      <c r="Z77" s="113"/>
      <c r="AA77" s="113"/>
      <c r="AB77" s="113"/>
      <c r="AC77" s="114"/>
      <c r="AD77" s="113"/>
      <c r="AE77" s="113"/>
      <c r="AF77" s="113"/>
      <c r="AG77" s="113"/>
      <c r="AH77" s="113"/>
      <c r="AI77" s="114"/>
      <c r="AJ77" s="113"/>
      <c r="AK77" s="113"/>
      <c r="AL77" s="113"/>
      <c r="AM77" s="113"/>
      <c r="AN77" s="113"/>
      <c r="AO77" s="114"/>
      <c r="AP77" s="206">
        <f t="shared" si="43"/>
        <v>0</v>
      </c>
      <c r="AQ77" s="355"/>
      <c r="AR77" s="77"/>
      <c r="AS77" s="77"/>
      <c r="AT77" s="77"/>
      <c r="AU77" s="77"/>
      <c r="AV77" s="77"/>
      <c r="AW77" s="77"/>
      <c r="AX77" s="77"/>
      <c r="AY77" s="77"/>
    </row>
    <row r="78" spans="1:54" s="17" customFormat="1" ht="15.75" customHeight="1" thickBot="1" x14ac:dyDescent="0.35">
      <c r="A78" s="796"/>
      <c r="B78" s="803" t="s">
        <v>121</v>
      </c>
      <c r="C78" s="804"/>
      <c r="D78" s="804"/>
      <c r="E78" s="805"/>
      <c r="F78" s="100"/>
      <c r="G78" s="101"/>
      <c r="H78" s="101"/>
      <c r="I78" s="101"/>
      <c r="J78" s="101"/>
      <c r="K78" s="103"/>
      <c r="L78" s="101"/>
      <c r="M78" s="101"/>
      <c r="N78" s="101"/>
      <c r="O78" s="101"/>
      <c r="P78" s="101"/>
      <c r="Q78" s="103"/>
      <c r="R78" s="101"/>
      <c r="S78" s="101"/>
      <c r="T78" s="101"/>
      <c r="U78" s="101"/>
      <c r="V78" s="101"/>
      <c r="W78" s="103"/>
      <c r="X78" s="101"/>
      <c r="Y78" s="101"/>
      <c r="Z78" s="101"/>
      <c r="AA78" s="101"/>
      <c r="AB78" s="101"/>
      <c r="AC78" s="103"/>
      <c r="AD78" s="101"/>
      <c r="AE78" s="101"/>
      <c r="AF78" s="101"/>
      <c r="AG78" s="101"/>
      <c r="AH78" s="101"/>
      <c r="AI78" s="103"/>
      <c r="AJ78" s="101"/>
      <c r="AK78" s="101"/>
      <c r="AL78" s="101"/>
      <c r="AM78" s="101"/>
      <c r="AN78" s="101"/>
      <c r="AO78" s="103"/>
      <c r="AP78" s="206">
        <f t="shared" si="43"/>
        <v>0</v>
      </c>
      <c r="AQ78" s="355"/>
      <c r="AR78" s="77"/>
      <c r="AS78" s="77"/>
      <c r="AT78" s="77"/>
      <c r="AU78" s="77"/>
      <c r="AV78" s="77"/>
      <c r="AW78" s="77"/>
      <c r="AX78" s="77"/>
      <c r="AY78" s="77"/>
    </row>
    <row r="79" spans="1:54" s="17" customFormat="1" ht="16.5" customHeight="1" thickBot="1" x14ac:dyDescent="0.35">
      <c r="A79" s="797"/>
      <c r="B79" s="784" t="s">
        <v>80</v>
      </c>
      <c r="C79" s="785"/>
      <c r="D79" s="785"/>
      <c r="E79" s="785"/>
      <c r="F79" s="785"/>
      <c r="G79" s="785"/>
      <c r="H79" s="785"/>
      <c r="I79" s="785"/>
      <c r="J79" s="785"/>
      <c r="K79" s="62">
        <f>SUM(K73:K78)</f>
        <v>0</v>
      </c>
      <c r="L79" s="784" t="s">
        <v>81</v>
      </c>
      <c r="M79" s="785"/>
      <c r="N79" s="785"/>
      <c r="O79" s="785"/>
      <c r="P79" s="785"/>
      <c r="Q79" s="62">
        <f>SUM(Q73:Q78)</f>
        <v>0</v>
      </c>
      <c r="R79" s="784" t="s">
        <v>82</v>
      </c>
      <c r="S79" s="785"/>
      <c r="T79" s="785"/>
      <c r="U79" s="785"/>
      <c r="V79" s="785"/>
      <c r="W79" s="62">
        <f>SUM(W73:W78)</f>
        <v>0</v>
      </c>
      <c r="X79" s="784" t="s">
        <v>83</v>
      </c>
      <c r="Y79" s="785"/>
      <c r="Z79" s="785"/>
      <c r="AA79" s="785"/>
      <c r="AB79" s="785"/>
      <c r="AC79" s="62">
        <f>SUM(AC73:AC78)</f>
        <v>0</v>
      </c>
      <c r="AD79" s="784" t="s">
        <v>84</v>
      </c>
      <c r="AE79" s="785"/>
      <c r="AF79" s="785"/>
      <c r="AG79" s="785"/>
      <c r="AH79" s="785"/>
      <c r="AI79" s="62">
        <f>SUM(AI73:AI78)</f>
        <v>0</v>
      </c>
      <c r="AJ79" s="784" t="s">
        <v>177</v>
      </c>
      <c r="AK79" s="785"/>
      <c r="AL79" s="785"/>
      <c r="AM79" s="785"/>
      <c r="AN79" s="785"/>
      <c r="AO79" s="62">
        <f>SUM(AO73:AO78)</f>
        <v>0</v>
      </c>
      <c r="AP79" s="115">
        <f>AI79+AC79+W79+Q79+K79+AO79</f>
        <v>0</v>
      </c>
      <c r="AQ79" s="364" t="b">
        <f>IF(AP79=SUM(AP73:AP78),TRUE)</f>
        <v>1</v>
      </c>
      <c r="AR79" s="77"/>
      <c r="AS79" s="77"/>
      <c r="AT79" s="77"/>
      <c r="AU79" s="77"/>
      <c r="AV79" s="77"/>
      <c r="AW79" s="77"/>
      <c r="AX79" s="77"/>
      <c r="AY79" s="77"/>
    </row>
    <row r="80" spans="1:54" s="17" customFormat="1" ht="8.25" customHeight="1" thickBot="1" x14ac:dyDescent="0.35">
      <c r="B80" s="116"/>
      <c r="C80" s="116"/>
      <c r="D80" s="116"/>
      <c r="E80" s="116"/>
      <c r="F80" s="116"/>
      <c r="G80" s="116"/>
      <c r="H80" s="116"/>
      <c r="I80" s="116"/>
      <c r="J80" s="116"/>
      <c r="K80" s="117"/>
      <c r="L80" s="116"/>
      <c r="M80" s="116"/>
      <c r="N80" s="116"/>
      <c r="O80" s="116"/>
      <c r="P80" s="116"/>
      <c r="Q80" s="117"/>
      <c r="R80" s="116"/>
      <c r="S80" s="116"/>
      <c r="T80" s="116"/>
      <c r="U80" s="116"/>
      <c r="V80" s="116"/>
      <c r="W80" s="117"/>
      <c r="X80" s="116"/>
      <c r="Y80" s="116"/>
      <c r="Z80" s="116"/>
      <c r="AA80" s="116"/>
      <c r="AB80" s="116"/>
      <c r="AC80" s="117"/>
      <c r="AD80" s="116"/>
      <c r="AE80" s="116"/>
      <c r="AF80" s="116"/>
      <c r="AG80" s="116"/>
      <c r="AH80" s="116"/>
      <c r="AI80" s="117"/>
      <c r="AJ80" s="116"/>
      <c r="AK80" s="116"/>
      <c r="AL80" s="116"/>
      <c r="AM80" s="116"/>
      <c r="AN80" s="116"/>
      <c r="AO80" s="117"/>
      <c r="AP80" s="118"/>
      <c r="AQ80" s="365"/>
      <c r="AR80" s="77"/>
      <c r="AS80" s="77"/>
      <c r="AT80" s="77"/>
      <c r="AU80" s="77"/>
      <c r="AV80" s="77"/>
      <c r="AW80" s="77"/>
      <c r="AX80" s="77"/>
      <c r="AY80" s="77"/>
    </row>
    <row r="81" spans="1:60" ht="23.25" customHeight="1" thickBot="1" x14ac:dyDescent="0.5">
      <c r="A81" s="857" t="s">
        <v>85</v>
      </c>
      <c r="B81" s="815" t="s">
        <v>86</v>
      </c>
      <c r="C81" s="816"/>
      <c r="D81" s="816"/>
      <c r="E81" s="816"/>
      <c r="F81" s="97"/>
      <c r="G81" s="97"/>
      <c r="H81" s="97"/>
      <c r="I81" s="73"/>
      <c r="J81" s="73"/>
      <c r="K81" s="73"/>
      <c r="L81" s="119"/>
      <c r="M81" s="120"/>
      <c r="N81" s="120"/>
      <c r="O81" s="120"/>
      <c r="P81" s="120"/>
      <c r="Q81" s="120"/>
      <c r="R81" s="119"/>
      <c r="S81" s="120"/>
      <c r="T81" s="120"/>
      <c r="U81" s="120"/>
      <c r="V81" s="120"/>
      <c r="W81" s="120"/>
      <c r="X81" s="119"/>
      <c r="Y81" s="120"/>
      <c r="Z81" s="120"/>
      <c r="AA81" s="120"/>
      <c r="AB81" s="120"/>
      <c r="AC81" s="120"/>
      <c r="AD81" s="119"/>
      <c r="AE81" s="120"/>
      <c r="AF81" s="120"/>
      <c r="AG81" s="120"/>
      <c r="AH81" s="120"/>
      <c r="AI81" s="120"/>
      <c r="AJ81" s="119"/>
      <c r="AK81" s="120"/>
      <c r="AL81" s="120"/>
      <c r="AM81" s="120"/>
      <c r="AN81" s="120"/>
      <c r="AO81" s="120"/>
      <c r="AP81" s="121"/>
      <c r="AQ81" s="363"/>
      <c r="AR81" s="77"/>
      <c r="AS81" s="77"/>
      <c r="AT81" s="77"/>
      <c r="AU81" s="77"/>
      <c r="AV81" s="77"/>
      <c r="AW81" s="77"/>
      <c r="AX81" s="77"/>
      <c r="AY81" s="77"/>
      <c r="AZ81" s="17"/>
      <c r="BA81" s="17"/>
      <c r="BB81" s="17"/>
    </row>
    <row r="82" spans="1:60" ht="21.5" x14ac:dyDescent="0.3">
      <c r="A82" s="858"/>
      <c r="B82" s="860" t="s">
        <v>216</v>
      </c>
      <c r="C82" s="861"/>
      <c r="D82" s="272"/>
      <c r="E82" s="272"/>
      <c r="F82" s="122"/>
      <c r="G82" s="123" t="s">
        <v>87</v>
      </c>
      <c r="H82" s="123" t="s">
        <v>88</v>
      </c>
      <c r="I82" s="123" t="s">
        <v>6</v>
      </c>
      <c r="J82" s="124" t="s">
        <v>89</v>
      </c>
      <c r="K82" s="125"/>
      <c r="L82" s="126"/>
      <c r="M82" s="123" t="s">
        <v>87</v>
      </c>
      <c r="N82" s="123" t="s">
        <v>88</v>
      </c>
      <c r="O82" s="123" t="s">
        <v>6</v>
      </c>
      <c r="P82" s="124" t="s">
        <v>89</v>
      </c>
      <c r="Q82" s="125"/>
      <c r="R82" s="126"/>
      <c r="S82" s="123" t="s">
        <v>87</v>
      </c>
      <c r="T82" s="123" t="s">
        <v>88</v>
      </c>
      <c r="U82" s="123" t="s">
        <v>6</v>
      </c>
      <c r="V82" s="124" t="s">
        <v>89</v>
      </c>
      <c r="W82" s="125"/>
      <c r="X82" s="127"/>
      <c r="Y82" s="123" t="s">
        <v>87</v>
      </c>
      <c r="Z82" s="123" t="s">
        <v>88</v>
      </c>
      <c r="AA82" s="123" t="s">
        <v>6</v>
      </c>
      <c r="AB82" s="124" t="s">
        <v>89</v>
      </c>
      <c r="AC82" s="125"/>
      <c r="AD82" s="126"/>
      <c r="AE82" s="123" t="s">
        <v>87</v>
      </c>
      <c r="AF82" s="123" t="s">
        <v>88</v>
      </c>
      <c r="AG82" s="123" t="s">
        <v>6</v>
      </c>
      <c r="AH82" s="128" t="s">
        <v>89</v>
      </c>
      <c r="AI82" s="129"/>
      <c r="AJ82" s="127"/>
      <c r="AK82" s="123" t="s">
        <v>87</v>
      </c>
      <c r="AL82" s="123" t="s">
        <v>88</v>
      </c>
      <c r="AM82" s="123" t="s">
        <v>6</v>
      </c>
      <c r="AN82" s="124" t="s">
        <v>89</v>
      </c>
      <c r="AO82" s="125"/>
      <c r="AP82" s="130"/>
      <c r="AQ82" s="366"/>
      <c r="AR82" s="77"/>
      <c r="AS82" s="77"/>
      <c r="AT82" s="77"/>
      <c r="AU82" s="77"/>
      <c r="AV82" s="77"/>
      <c r="AW82" s="77"/>
      <c r="AX82" s="77"/>
      <c r="AY82" s="77"/>
      <c r="AZ82" s="17"/>
      <c r="BA82" s="17"/>
      <c r="BB82" s="17"/>
    </row>
    <row r="83" spans="1:60" x14ac:dyDescent="0.3">
      <c r="A83" s="858"/>
      <c r="B83" s="855" t="s">
        <v>90</v>
      </c>
      <c r="C83" s="856"/>
      <c r="D83" s="856"/>
      <c r="E83" s="856"/>
      <c r="F83" s="132"/>
      <c r="G83" s="248"/>
      <c r="H83" s="248"/>
      <c r="I83" s="209">
        <f>SUM(G83:H83)</f>
        <v>0</v>
      </c>
      <c r="J83" s="256">
        <f>IF(I83&lt;=49999,I83,I83-(I83-50000))</f>
        <v>0</v>
      </c>
      <c r="K83" s="133"/>
      <c r="L83" s="132"/>
      <c r="M83" s="248"/>
      <c r="N83" s="248"/>
      <c r="O83" s="209">
        <f>SUM(M83:N83)</f>
        <v>0</v>
      </c>
      <c r="P83" s="256">
        <f>IF(J83+O83&lt;=49999,O83,(50000-J83))</f>
        <v>0</v>
      </c>
      <c r="Q83" s="133"/>
      <c r="R83" s="132"/>
      <c r="S83" s="248"/>
      <c r="T83" s="248"/>
      <c r="U83" s="209">
        <f>SUM(S83:T83)</f>
        <v>0</v>
      </c>
      <c r="V83" s="256">
        <f>IF(J83+P83+U83&lt;=49999,U83,(50000-P83-J83))</f>
        <v>0</v>
      </c>
      <c r="W83" s="133"/>
      <c r="X83" s="134"/>
      <c r="Y83" s="248"/>
      <c r="Z83" s="248"/>
      <c r="AA83" s="209">
        <f>SUM(Y83:Z83)</f>
        <v>0</v>
      </c>
      <c r="AB83" s="256">
        <f>IF(J83+P83+V83+AA83&lt;=49999,AA83,(50000-V83-P83-J83))</f>
        <v>0</v>
      </c>
      <c r="AC83" s="133"/>
      <c r="AD83" s="132"/>
      <c r="AE83" s="248"/>
      <c r="AF83" s="248"/>
      <c r="AG83" s="209">
        <f>SUM(AE83:AF83)</f>
        <v>0</v>
      </c>
      <c r="AH83" s="257">
        <f>IF(J83+P83+V83+AB83+AG83&lt;=49999,AG83,(50000-AB83-V83-P83-J83))</f>
        <v>0</v>
      </c>
      <c r="AI83" s="135"/>
      <c r="AJ83" s="134"/>
      <c r="AK83" s="248"/>
      <c r="AL83" s="248"/>
      <c r="AM83" s="209">
        <f>SUM(AK83:AL83)</f>
        <v>0</v>
      </c>
      <c r="AN83" s="257">
        <f>IF(J83+P83+V83+AB83+AH83+AM83&lt;=49999,AM83,(50000-AH83-AB83-V83-P83-J83))</f>
        <v>0</v>
      </c>
      <c r="AO83" s="133"/>
      <c r="AP83" s="136">
        <f>I83+O83+U83+AA83+AG83+AM83</f>
        <v>0</v>
      </c>
      <c r="AQ83" s="355"/>
      <c r="AR83" s="77"/>
      <c r="AS83" s="77"/>
      <c r="AT83" s="77"/>
      <c r="AU83" s="77"/>
      <c r="AV83" s="77"/>
      <c r="AW83" s="77"/>
      <c r="AX83" s="77"/>
      <c r="AY83" s="77"/>
      <c r="AZ83" s="17"/>
      <c r="BA83" s="17"/>
      <c r="BB83" s="17"/>
    </row>
    <row r="84" spans="1:60" x14ac:dyDescent="0.3">
      <c r="A84" s="858"/>
      <c r="B84" s="855" t="s">
        <v>91</v>
      </c>
      <c r="C84" s="856"/>
      <c r="D84" s="856"/>
      <c r="E84" s="856"/>
      <c r="F84" s="132"/>
      <c r="G84" s="248"/>
      <c r="H84" s="248"/>
      <c r="I84" s="209">
        <f>SUM(G84:H84)</f>
        <v>0</v>
      </c>
      <c r="J84" s="256">
        <f>IF(I84&lt;=49999,I84,I84-(I84-50000))</f>
        <v>0</v>
      </c>
      <c r="K84" s="133"/>
      <c r="L84" s="132"/>
      <c r="M84" s="248"/>
      <c r="N84" s="248"/>
      <c r="O84" s="209">
        <f>SUM(M84:N84)</f>
        <v>0</v>
      </c>
      <c r="P84" s="256">
        <f>IF(J84+O84&lt;=49999,O84,(50000-J84))</f>
        <v>0</v>
      </c>
      <c r="Q84" s="133"/>
      <c r="R84" s="132"/>
      <c r="S84" s="248"/>
      <c r="T84" s="248"/>
      <c r="U84" s="209">
        <f>SUM(S84:T84)</f>
        <v>0</v>
      </c>
      <c r="V84" s="256">
        <f t="shared" ref="V84:V87" si="44">IF(J84+P84+U84&lt;=49999,U84,(50000-P84-J84))</f>
        <v>0</v>
      </c>
      <c r="W84" s="133"/>
      <c r="X84" s="134"/>
      <c r="Y84" s="248"/>
      <c r="Z84" s="248"/>
      <c r="AA84" s="209">
        <f>SUM(Y84:Z84)</f>
        <v>0</v>
      </c>
      <c r="AB84" s="256">
        <f t="shared" ref="AB84:AB86" si="45">IF(J84+P84+V84+AA84&lt;=49999,AA84,(50000-V84-P84-J84))</f>
        <v>0</v>
      </c>
      <c r="AC84" s="133"/>
      <c r="AD84" s="132"/>
      <c r="AE84" s="248"/>
      <c r="AF84" s="248"/>
      <c r="AG84" s="209">
        <f>SUM(AE84:AF84)</f>
        <v>0</v>
      </c>
      <c r="AH84" s="257">
        <f t="shared" ref="AH84:AH87" si="46">IF(J84+P84+V84+AB84+AG84&lt;=49999,AG84,(50000-AB84-V84-P84-J84))</f>
        <v>0</v>
      </c>
      <c r="AI84" s="135"/>
      <c r="AJ84" s="134"/>
      <c r="AK84" s="248"/>
      <c r="AL84" s="248"/>
      <c r="AM84" s="209">
        <f>SUM(AK84:AL84)</f>
        <v>0</v>
      </c>
      <c r="AN84" s="257">
        <f t="shared" ref="AN84:AN87" si="47">IF(J84+P84+V84+AB84+AH84+AM84&lt;=49999,AM84,(50000-AH84-AB84-V84-P84-J84))</f>
        <v>0</v>
      </c>
      <c r="AO84" s="133"/>
      <c r="AP84" s="136">
        <f t="shared" ref="AP84:AP87" si="48">I84+O84+U84+AA84+AG84+AM84</f>
        <v>0</v>
      </c>
      <c r="AQ84" s="355"/>
      <c r="AR84" s="77"/>
      <c r="AS84" s="77"/>
      <c r="AT84" s="77"/>
      <c r="AU84" s="77"/>
      <c r="AV84" s="77"/>
      <c r="AW84" s="77"/>
      <c r="AX84" s="77"/>
      <c r="AY84" s="77"/>
      <c r="AZ84" s="17"/>
      <c r="BA84" s="17"/>
      <c r="BB84" s="17"/>
    </row>
    <row r="85" spans="1:60" x14ac:dyDescent="0.3">
      <c r="A85" s="858"/>
      <c r="B85" s="855" t="s">
        <v>92</v>
      </c>
      <c r="C85" s="856"/>
      <c r="D85" s="856"/>
      <c r="E85" s="856"/>
      <c r="F85" s="132"/>
      <c r="G85" s="248"/>
      <c r="H85" s="248"/>
      <c r="I85" s="209">
        <f>SUM(G85:H85)</f>
        <v>0</v>
      </c>
      <c r="J85" s="256">
        <f>IF(I85&lt;=49999,I85,I85-(I85-50000))</f>
        <v>0</v>
      </c>
      <c r="K85" s="133"/>
      <c r="L85" s="132"/>
      <c r="M85" s="248"/>
      <c r="N85" s="248"/>
      <c r="O85" s="209">
        <f>SUM(M85:N85)</f>
        <v>0</v>
      </c>
      <c r="P85" s="256">
        <f>IF(J85+O85&lt;=49999,O85,(50000-J85))</f>
        <v>0</v>
      </c>
      <c r="Q85" s="133"/>
      <c r="R85" s="132"/>
      <c r="S85" s="248"/>
      <c r="T85" s="248"/>
      <c r="U85" s="209">
        <f>SUM(S85:T85)</f>
        <v>0</v>
      </c>
      <c r="V85" s="256">
        <f t="shared" si="44"/>
        <v>0</v>
      </c>
      <c r="W85" s="133"/>
      <c r="X85" s="134"/>
      <c r="Y85" s="248"/>
      <c r="Z85" s="248"/>
      <c r="AA85" s="209">
        <f>SUM(Y85:Z85)</f>
        <v>0</v>
      </c>
      <c r="AB85" s="256">
        <f t="shared" si="45"/>
        <v>0</v>
      </c>
      <c r="AC85" s="133"/>
      <c r="AD85" s="132"/>
      <c r="AE85" s="248"/>
      <c r="AF85" s="248"/>
      <c r="AG85" s="209">
        <f>SUM(AE85:AF85)</f>
        <v>0</v>
      </c>
      <c r="AH85" s="257">
        <f t="shared" si="46"/>
        <v>0</v>
      </c>
      <c r="AI85" s="135"/>
      <c r="AJ85" s="134"/>
      <c r="AK85" s="248"/>
      <c r="AL85" s="248"/>
      <c r="AM85" s="209">
        <f>SUM(AK85:AL85)</f>
        <v>0</v>
      </c>
      <c r="AN85" s="257">
        <f t="shared" si="47"/>
        <v>0</v>
      </c>
      <c r="AO85" s="133"/>
      <c r="AP85" s="136">
        <f t="shared" si="48"/>
        <v>0</v>
      </c>
      <c r="AQ85" s="137"/>
      <c r="AR85" s="77"/>
      <c r="AS85" s="77"/>
      <c r="AT85" s="77"/>
      <c r="AU85" s="77"/>
      <c r="AV85" s="77"/>
      <c r="AW85" s="77"/>
      <c r="AX85" s="77"/>
      <c r="AY85" s="77"/>
      <c r="AZ85" s="17"/>
      <c r="BA85" s="17"/>
      <c r="BB85" s="17"/>
    </row>
    <row r="86" spans="1:60" x14ac:dyDescent="0.3">
      <c r="A86" s="858"/>
      <c r="B86" s="855" t="s">
        <v>93</v>
      </c>
      <c r="C86" s="856"/>
      <c r="D86" s="856"/>
      <c r="E86" s="856"/>
      <c r="F86" s="132"/>
      <c r="G86" s="248"/>
      <c r="H86" s="248"/>
      <c r="I86" s="209">
        <f>SUM(G86:H86)</f>
        <v>0</v>
      </c>
      <c r="J86" s="256">
        <f>IF(I86&lt;=49999,I86,I86-(I86-50000))</f>
        <v>0</v>
      </c>
      <c r="K86" s="133"/>
      <c r="L86" s="132"/>
      <c r="M86" s="248"/>
      <c r="N86" s="248"/>
      <c r="O86" s="209">
        <f>SUM(M86:N86)</f>
        <v>0</v>
      </c>
      <c r="P86" s="256">
        <f>IF(J86+O86&lt;=49999,O86,(50000-J86))</f>
        <v>0</v>
      </c>
      <c r="Q86" s="133"/>
      <c r="R86" s="132"/>
      <c r="S86" s="248"/>
      <c r="T86" s="248"/>
      <c r="U86" s="209">
        <f>SUM(S86:T86)</f>
        <v>0</v>
      </c>
      <c r="V86" s="256">
        <f t="shared" si="44"/>
        <v>0</v>
      </c>
      <c r="W86" s="133"/>
      <c r="X86" s="134"/>
      <c r="Y86" s="248"/>
      <c r="Z86" s="248"/>
      <c r="AA86" s="209">
        <f>SUM(Y86:Z86)</f>
        <v>0</v>
      </c>
      <c r="AB86" s="256">
        <f t="shared" si="45"/>
        <v>0</v>
      </c>
      <c r="AC86" s="133"/>
      <c r="AD86" s="132"/>
      <c r="AE86" s="248"/>
      <c r="AF86" s="248"/>
      <c r="AG86" s="209">
        <f>SUM(AE86:AF86)</f>
        <v>0</v>
      </c>
      <c r="AH86" s="257">
        <f t="shared" si="46"/>
        <v>0</v>
      </c>
      <c r="AI86" s="135"/>
      <c r="AJ86" s="134"/>
      <c r="AK86" s="248"/>
      <c r="AL86" s="248"/>
      <c r="AM86" s="209">
        <f>SUM(AK86:AL86)</f>
        <v>0</v>
      </c>
      <c r="AN86" s="257">
        <f t="shared" si="47"/>
        <v>0</v>
      </c>
      <c r="AO86" s="133"/>
      <c r="AP86" s="136">
        <f t="shared" si="48"/>
        <v>0</v>
      </c>
      <c r="AQ86" s="355"/>
      <c r="AR86" s="77"/>
      <c r="AS86" s="77"/>
      <c r="AT86" s="77"/>
      <c r="AU86" s="77"/>
      <c r="AV86" s="77"/>
      <c r="AW86" s="77"/>
      <c r="AX86" s="77"/>
      <c r="AY86" s="77"/>
      <c r="AZ86" s="17"/>
      <c r="BA86" s="17"/>
      <c r="BB86" s="17"/>
    </row>
    <row r="87" spans="1:60" x14ac:dyDescent="0.3">
      <c r="A87" s="858"/>
      <c r="B87" s="855" t="s">
        <v>94</v>
      </c>
      <c r="C87" s="856"/>
      <c r="D87" s="856"/>
      <c r="E87" s="856"/>
      <c r="F87" s="132"/>
      <c r="G87" s="248"/>
      <c r="H87" s="248"/>
      <c r="I87" s="209">
        <f>SUM(G87:H87)</f>
        <v>0</v>
      </c>
      <c r="J87" s="256">
        <f>IF(I87&lt;=49999,I87,I87-(I87-50000))</f>
        <v>0</v>
      </c>
      <c r="K87" s="133"/>
      <c r="L87" s="132"/>
      <c r="M87" s="248"/>
      <c r="N87" s="248"/>
      <c r="O87" s="209">
        <f>SUM(M87:N87)</f>
        <v>0</v>
      </c>
      <c r="P87" s="256">
        <f t="shared" ref="P87" si="49">IF(J87+O87&lt;=49999,O87,(50000-J87))</f>
        <v>0</v>
      </c>
      <c r="Q87" s="133"/>
      <c r="R87" s="132"/>
      <c r="S87" s="248"/>
      <c r="T87" s="248"/>
      <c r="U87" s="209">
        <f>SUM(S87:T87)</f>
        <v>0</v>
      </c>
      <c r="V87" s="256">
        <f t="shared" si="44"/>
        <v>0</v>
      </c>
      <c r="W87" s="133"/>
      <c r="X87" s="134"/>
      <c r="Y87" s="248"/>
      <c r="Z87" s="248"/>
      <c r="AA87" s="209">
        <f>SUM(Y87:Z87)</f>
        <v>0</v>
      </c>
      <c r="AB87" s="256">
        <f>IF(J87+P87+V87+AA87&lt;=49999,AA87,(50000-V87-P87-J87))</f>
        <v>0</v>
      </c>
      <c r="AC87" s="133"/>
      <c r="AD87" s="132"/>
      <c r="AE87" s="248"/>
      <c r="AF87" s="248"/>
      <c r="AG87" s="209">
        <f>SUM(AE87:AF87)</f>
        <v>0</v>
      </c>
      <c r="AH87" s="257">
        <f t="shared" si="46"/>
        <v>0</v>
      </c>
      <c r="AI87" s="135"/>
      <c r="AJ87" s="134"/>
      <c r="AK87" s="248"/>
      <c r="AL87" s="248"/>
      <c r="AM87" s="209">
        <f>SUM(AK87:AL87)</f>
        <v>0</v>
      </c>
      <c r="AN87" s="257">
        <f t="shared" si="47"/>
        <v>0</v>
      </c>
      <c r="AO87" s="133"/>
      <c r="AP87" s="136">
        <f t="shared" si="48"/>
        <v>0</v>
      </c>
      <c r="AQ87" s="355"/>
      <c r="AR87" s="77"/>
      <c r="AS87" s="77"/>
      <c r="AT87" s="77"/>
      <c r="AU87" s="77"/>
      <c r="AV87" s="77"/>
      <c r="AW87" s="77"/>
      <c r="AX87" s="77"/>
      <c r="AY87" s="77"/>
      <c r="AZ87" s="17"/>
      <c r="BA87" s="17"/>
      <c r="BB87" s="17"/>
    </row>
    <row r="88" spans="1:60" ht="13.5" thickBot="1" x14ac:dyDescent="0.35">
      <c r="A88" s="858"/>
      <c r="B88" s="138"/>
      <c r="C88" s="139"/>
      <c r="D88" s="139"/>
      <c r="E88" s="140" t="s">
        <v>32</v>
      </c>
      <c r="F88" s="141"/>
      <c r="G88" s="142">
        <f>SUM(G83:G87)</f>
        <v>0</v>
      </c>
      <c r="H88" s="142">
        <f>SUM(H83:H87)</f>
        <v>0</v>
      </c>
      <c r="I88" s="10">
        <f>SUM(I83:I87)</f>
        <v>0</v>
      </c>
      <c r="J88" s="143">
        <f>SUM(J83:J87)</f>
        <v>0</v>
      </c>
      <c r="K88" s="144"/>
      <c r="L88" s="141"/>
      <c r="M88" s="142">
        <f>SUM(M83:M87)</f>
        <v>0</v>
      </c>
      <c r="N88" s="142">
        <f>SUM(N83:N87)</f>
        <v>0</v>
      </c>
      <c r="O88" s="10">
        <f>SUM(O83:O87)</f>
        <v>0</v>
      </c>
      <c r="P88" s="256">
        <f>SUM(P83:P87)</f>
        <v>0</v>
      </c>
      <c r="Q88" s="144"/>
      <c r="R88" s="141"/>
      <c r="S88" s="142">
        <f>SUM(S83:S87)</f>
        <v>0</v>
      </c>
      <c r="T88" s="142">
        <f>SUM(T83:T87)</f>
        <v>0</v>
      </c>
      <c r="U88" s="10">
        <f>SUM(U83:U87)</f>
        <v>0</v>
      </c>
      <c r="V88" s="256">
        <f>SUM(V83:V87)</f>
        <v>0</v>
      </c>
      <c r="W88" s="144"/>
      <c r="X88" s="145"/>
      <c r="Y88" s="142">
        <f>SUM(Y83:Y87)</f>
        <v>0</v>
      </c>
      <c r="Z88" s="142">
        <f>SUM(Z83:Z87)</f>
        <v>0</v>
      </c>
      <c r="AA88" s="10">
        <f>SUM(AA83:AA87)</f>
        <v>0</v>
      </c>
      <c r="AB88" s="256">
        <f>SUM(AB83:AB87)</f>
        <v>0</v>
      </c>
      <c r="AC88" s="144"/>
      <c r="AD88" s="141"/>
      <c r="AE88" s="142">
        <f>SUM(AE83:AE87)</f>
        <v>0</v>
      </c>
      <c r="AF88" s="142">
        <f>SUM(AF83:AF87)</f>
        <v>0</v>
      </c>
      <c r="AG88" s="10">
        <f>SUM(AG83:AG87)</f>
        <v>0</v>
      </c>
      <c r="AH88" s="146">
        <f>SUM(AH83:AH87)</f>
        <v>0</v>
      </c>
      <c r="AI88" s="135"/>
      <c r="AJ88" s="145"/>
      <c r="AK88" s="142">
        <f>SUM(AK83:AK87)</f>
        <v>0</v>
      </c>
      <c r="AL88" s="142">
        <f>SUM(AL83:AL87)</f>
        <v>0</v>
      </c>
      <c r="AM88" s="10">
        <f>SUM(AM83:AM87)</f>
        <v>0</v>
      </c>
      <c r="AN88" s="143">
        <f>SUM(AN83:AN87)</f>
        <v>0</v>
      </c>
      <c r="AO88" s="144"/>
      <c r="AP88" s="136">
        <f>I88+O88+U88+AA88+AG88+AM88</f>
        <v>0</v>
      </c>
      <c r="AQ88" s="361"/>
      <c r="AR88" s="77"/>
      <c r="AS88" s="77"/>
      <c r="AT88" s="77"/>
      <c r="AU88" s="77"/>
      <c r="AV88" s="77"/>
      <c r="AW88" s="77"/>
      <c r="AX88" s="77"/>
      <c r="AY88" s="77"/>
      <c r="AZ88" s="17"/>
      <c r="BA88" s="17"/>
      <c r="BB88" s="17"/>
    </row>
    <row r="89" spans="1:60" ht="17.25" customHeight="1" thickBot="1" x14ac:dyDescent="0.35">
      <c r="A89" s="859"/>
      <c r="B89" s="768" t="s">
        <v>95</v>
      </c>
      <c r="C89" s="769"/>
      <c r="D89" s="769"/>
      <c r="E89" s="769"/>
      <c r="F89" s="802"/>
      <c r="G89" s="802"/>
      <c r="H89" s="802"/>
      <c r="I89" s="802"/>
      <c r="J89" s="862"/>
      <c r="K89" s="148">
        <f>I88</f>
        <v>0</v>
      </c>
      <c r="L89" s="801" t="s">
        <v>96</v>
      </c>
      <c r="M89" s="802"/>
      <c r="N89" s="802"/>
      <c r="O89" s="802"/>
      <c r="P89" s="862"/>
      <c r="Q89" s="149">
        <f>O88</f>
        <v>0</v>
      </c>
      <c r="R89" s="768" t="s">
        <v>97</v>
      </c>
      <c r="S89" s="769"/>
      <c r="T89" s="769"/>
      <c r="U89" s="769"/>
      <c r="V89" s="770"/>
      <c r="W89" s="150">
        <f>U88</f>
        <v>0</v>
      </c>
      <c r="X89" s="769" t="s">
        <v>98</v>
      </c>
      <c r="Y89" s="769"/>
      <c r="Z89" s="769"/>
      <c r="AA89" s="769"/>
      <c r="AB89" s="770"/>
      <c r="AC89" s="149">
        <f>AA88</f>
        <v>0</v>
      </c>
      <c r="AD89" s="768" t="s">
        <v>99</v>
      </c>
      <c r="AE89" s="769"/>
      <c r="AF89" s="769"/>
      <c r="AG89" s="769"/>
      <c r="AH89" s="770"/>
      <c r="AI89" s="150">
        <f>AG88</f>
        <v>0</v>
      </c>
      <c r="AJ89" s="769" t="s">
        <v>178</v>
      </c>
      <c r="AK89" s="769"/>
      <c r="AL89" s="769"/>
      <c r="AM89" s="769"/>
      <c r="AN89" s="770"/>
      <c r="AO89" s="150">
        <f>AM88</f>
        <v>0</v>
      </c>
      <c r="AP89" s="299">
        <f>AI89+AC89+W89+Q89+K89+AO89</f>
        <v>0</v>
      </c>
      <c r="AQ89" s="357" t="b">
        <f>IF(AP89=SUM(AP83:AP87),TRUE)</f>
        <v>1</v>
      </c>
      <c r="AR89" s="77"/>
      <c r="AS89" s="77"/>
      <c r="AT89" s="77"/>
      <c r="AU89" s="77"/>
      <c r="AV89" s="77"/>
      <c r="AW89" s="77"/>
      <c r="AX89" s="77"/>
      <c r="AY89" s="77"/>
      <c r="AZ89" s="17"/>
      <c r="BA89" s="17"/>
      <c r="BB89" s="17"/>
      <c r="BC89" s="17"/>
      <c r="BD89" s="17"/>
      <c r="BE89" s="17"/>
      <c r="BF89" s="17"/>
      <c r="BG89" s="17"/>
      <c r="BH89" s="17"/>
    </row>
    <row r="90" spans="1:60" s="17" customFormat="1" ht="7.5" customHeight="1" x14ac:dyDescent="0.3">
      <c r="A90" s="151"/>
      <c r="E90" s="68"/>
      <c r="F90" s="24"/>
      <c r="G90" s="24"/>
      <c r="H90" s="24"/>
      <c r="I90" s="24"/>
      <c r="J90" s="24"/>
      <c r="K90" s="70"/>
      <c r="L90" s="24"/>
      <c r="M90" s="24"/>
      <c r="N90" s="24"/>
      <c r="O90" s="24"/>
      <c r="P90" s="24"/>
      <c r="Q90" s="70"/>
      <c r="R90" s="24"/>
      <c r="S90" s="24"/>
      <c r="T90" s="24"/>
      <c r="U90" s="24"/>
      <c r="V90" s="24"/>
      <c r="W90" s="70"/>
      <c r="X90" s="24"/>
      <c r="Y90" s="24"/>
      <c r="Z90" s="24"/>
      <c r="AA90" s="24"/>
      <c r="AB90" s="24"/>
      <c r="AC90" s="70"/>
      <c r="AD90" s="24"/>
      <c r="AE90" s="24"/>
      <c r="AF90" s="24"/>
      <c r="AG90" s="24"/>
      <c r="AH90" s="24"/>
      <c r="AI90" s="70"/>
      <c r="AJ90" s="24"/>
      <c r="AK90" s="24"/>
      <c r="AL90" s="24"/>
      <c r="AM90" s="24"/>
      <c r="AN90" s="24"/>
      <c r="AO90" s="70"/>
      <c r="AP90" s="72"/>
      <c r="AQ90" s="358"/>
      <c r="AR90" s="77"/>
      <c r="AS90" s="77"/>
      <c r="AT90" s="77"/>
      <c r="AU90" s="77"/>
      <c r="AV90" s="77"/>
      <c r="AW90" s="77"/>
      <c r="AX90" s="77"/>
      <c r="AY90" s="77"/>
    </row>
    <row r="91" spans="1:60" s="17" customFormat="1" x14ac:dyDescent="0.3">
      <c r="A91" s="151"/>
      <c r="E91" s="68"/>
      <c r="F91" s="786" t="s">
        <v>100</v>
      </c>
      <c r="G91" s="786"/>
      <c r="H91" s="786"/>
      <c r="I91" s="786"/>
      <c r="J91" s="786"/>
      <c r="K91" s="152">
        <f>K52+K65+K71+K79+K89+K47</f>
        <v>0</v>
      </c>
      <c r="L91" s="786" t="s">
        <v>100</v>
      </c>
      <c r="M91" s="786"/>
      <c r="N91" s="786"/>
      <c r="O91" s="786"/>
      <c r="P91" s="786"/>
      <c r="Q91" s="152">
        <f>Q52+Q65+Q71+Q79+Q89+Q47</f>
        <v>0</v>
      </c>
      <c r="R91" s="786" t="s">
        <v>100</v>
      </c>
      <c r="S91" s="786"/>
      <c r="T91" s="786"/>
      <c r="U91" s="786"/>
      <c r="V91" s="786"/>
      <c r="W91" s="152">
        <f>W52+W65+W71+W79+W89+W47</f>
        <v>0</v>
      </c>
      <c r="X91" s="786" t="s">
        <v>100</v>
      </c>
      <c r="Y91" s="786"/>
      <c r="Z91" s="786"/>
      <c r="AA91" s="786"/>
      <c r="AB91" s="786"/>
      <c r="AC91" s="152">
        <f>AC52+AC65+AC71+AC79+AC89+AC47</f>
        <v>0</v>
      </c>
      <c r="AD91" s="786" t="s">
        <v>100</v>
      </c>
      <c r="AE91" s="786"/>
      <c r="AF91" s="786"/>
      <c r="AG91" s="786"/>
      <c r="AH91" s="786"/>
      <c r="AI91" s="152">
        <f>AI52+AI65+AI71+AI79+AI89+AI47</f>
        <v>0</v>
      </c>
      <c r="AJ91" s="786" t="s">
        <v>100</v>
      </c>
      <c r="AK91" s="786"/>
      <c r="AL91" s="786"/>
      <c r="AM91" s="786"/>
      <c r="AN91" s="786"/>
      <c r="AO91" s="152">
        <f>AO52+AO65+AO71+AO79+AO89+AO47</f>
        <v>0</v>
      </c>
      <c r="AP91" s="72"/>
      <c r="AQ91" s="358"/>
      <c r="AR91" s="77"/>
      <c r="AS91" s="77"/>
      <c r="AT91" s="77"/>
      <c r="AU91" s="77"/>
      <c r="AV91" s="77"/>
      <c r="AW91" s="77"/>
      <c r="AX91" s="77"/>
      <c r="AY91" s="77"/>
    </row>
    <row r="92" spans="1:60" s="17" customFormat="1" ht="13.5" thickBot="1" x14ac:dyDescent="0.35">
      <c r="A92" s="151"/>
      <c r="E92" s="68"/>
      <c r="F92" s="24"/>
      <c r="G92" s="24"/>
      <c r="H92" s="24"/>
      <c r="I92" s="24"/>
      <c r="J92" s="24"/>
      <c r="K92" s="70"/>
      <c r="L92" s="24"/>
      <c r="M92" s="24"/>
      <c r="N92" s="24"/>
      <c r="O92" s="24"/>
      <c r="P92" s="24"/>
      <c r="Q92" s="70"/>
      <c r="R92" s="24"/>
      <c r="S92" s="24"/>
      <c r="T92" s="24"/>
      <c r="U92" s="24"/>
      <c r="V92" s="24"/>
      <c r="W92" s="70"/>
      <c r="X92" s="24"/>
      <c r="Y92" s="24"/>
      <c r="Z92" s="24"/>
      <c r="AA92" s="24"/>
      <c r="AB92" s="24"/>
      <c r="AC92" s="70"/>
      <c r="AD92" s="24"/>
      <c r="AE92" s="24"/>
      <c r="AF92" s="24"/>
      <c r="AG92" s="24"/>
      <c r="AH92" s="24"/>
      <c r="AI92" s="70"/>
      <c r="AJ92" s="24"/>
      <c r="AK92" s="24"/>
      <c r="AL92" s="24"/>
      <c r="AM92" s="24"/>
      <c r="AN92" s="24"/>
      <c r="AO92" s="70"/>
      <c r="AP92" s="72"/>
      <c r="AQ92" s="358"/>
      <c r="AR92" s="77"/>
      <c r="AS92" s="77"/>
      <c r="AT92" s="77"/>
      <c r="AU92" s="77"/>
      <c r="AV92" s="77"/>
      <c r="AW92" s="77"/>
      <c r="AX92" s="77"/>
      <c r="AY92" s="77"/>
    </row>
    <row r="93" spans="1:60" s="17" customFormat="1" ht="27" customHeight="1" x14ac:dyDescent="0.45">
      <c r="A93" s="218"/>
      <c r="B93" s="218"/>
      <c r="C93" s="218"/>
      <c r="D93" s="218"/>
      <c r="E93" s="218"/>
      <c r="F93" s="792" t="s">
        <v>20</v>
      </c>
      <c r="G93" s="771"/>
      <c r="H93" s="771"/>
      <c r="I93" s="771"/>
      <c r="J93" s="771"/>
      <c r="K93" s="120"/>
      <c r="L93" s="771" t="s">
        <v>101</v>
      </c>
      <c r="M93" s="771"/>
      <c r="N93" s="771"/>
      <c r="O93" s="771"/>
      <c r="P93" s="771"/>
      <c r="Q93" s="120"/>
      <c r="R93" s="771" t="s">
        <v>102</v>
      </c>
      <c r="S93" s="771"/>
      <c r="T93" s="771"/>
      <c r="U93" s="771"/>
      <c r="V93" s="771"/>
      <c r="W93" s="120"/>
      <c r="X93" s="771" t="s">
        <v>103</v>
      </c>
      <c r="Y93" s="771"/>
      <c r="Z93" s="771"/>
      <c r="AA93" s="771"/>
      <c r="AB93" s="771"/>
      <c r="AC93" s="120"/>
      <c r="AD93" s="771" t="s">
        <v>104</v>
      </c>
      <c r="AE93" s="771"/>
      <c r="AF93" s="771"/>
      <c r="AG93" s="771"/>
      <c r="AH93" s="771"/>
      <c r="AI93" s="120"/>
      <c r="AJ93" s="771" t="s">
        <v>103</v>
      </c>
      <c r="AK93" s="771"/>
      <c r="AL93" s="771"/>
      <c r="AM93" s="771"/>
      <c r="AN93" s="771"/>
      <c r="AO93" s="120"/>
      <c r="AP93" s="121" t="s">
        <v>32</v>
      </c>
      <c r="AQ93" s="363"/>
      <c r="AR93" s="77"/>
      <c r="AS93" s="77"/>
      <c r="AT93" s="77"/>
      <c r="AU93" s="77"/>
      <c r="AV93" s="77"/>
      <c r="AW93" s="77"/>
      <c r="AX93" s="77"/>
      <c r="AY93" s="77"/>
    </row>
    <row r="94" spans="1:60" s="17" customFormat="1" ht="15.5" x14ac:dyDescent="0.45">
      <c r="A94" s="218"/>
      <c r="B94" s="218"/>
      <c r="C94" s="218"/>
      <c r="D94" s="218"/>
      <c r="E94" s="218"/>
      <c r="F94" s="778" t="s">
        <v>105</v>
      </c>
      <c r="G94" s="779"/>
      <c r="H94" s="779"/>
      <c r="I94" s="779"/>
      <c r="J94" s="780"/>
      <c r="K94" s="153">
        <f>K43+K91</f>
        <v>0</v>
      </c>
      <c r="L94" s="778" t="s">
        <v>105</v>
      </c>
      <c r="M94" s="779"/>
      <c r="N94" s="779"/>
      <c r="O94" s="779"/>
      <c r="P94" s="780"/>
      <c r="Q94" s="153">
        <f>Q43+Q91</f>
        <v>0</v>
      </c>
      <c r="R94" s="778" t="s">
        <v>105</v>
      </c>
      <c r="S94" s="779"/>
      <c r="T94" s="779"/>
      <c r="U94" s="779"/>
      <c r="V94" s="780"/>
      <c r="W94" s="153">
        <f>W43+W91</f>
        <v>0</v>
      </c>
      <c r="X94" s="778" t="s">
        <v>105</v>
      </c>
      <c r="Y94" s="779"/>
      <c r="Z94" s="779"/>
      <c r="AA94" s="779"/>
      <c r="AB94" s="780"/>
      <c r="AC94" s="153">
        <f>AC43+AC91</f>
        <v>0</v>
      </c>
      <c r="AD94" s="778" t="s">
        <v>105</v>
      </c>
      <c r="AE94" s="779"/>
      <c r="AF94" s="779"/>
      <c r="AG94" s="779"/>
      <c r="AH94" s="780"/>
      <c r="AI94" s="153">
        <f>AI43+AI91</f>
        <v>0</v>
      </c>
      <c r="AJ94" s="778" t="s">
        <v>105</v>
      </c>
      <c r="AK94" s="779"/>
      <c r="AL94" s="779"/>
      <c r="AM94" s="779"/>
      <c r="AN94" s="780"/>
      <c r="AO94" s="153">
        <f>AO43+AO91</f>
        <v>0</v>
      </c>
      <c r="AP94" s="154">
        <f>K94+Q94+W94+AC94+AI94+AO94</f>
        <v>0</v>
      </c>
      <c r="AQ94" s="367"/>
      <c r="AR94" s="77"/>
      <c r="AS94" s="77"/>
      <c r="AT94" s="77"/>
      <c r="AU94" s="77"/>
      <c r="AV94" s="77"/>
      <c r="AW94" s="77"/>
      <c r="AX94" s="77"/>
      <c r="AY94" s="77"/>
    </row>
    <row r="95" spans="1:60" s="17" customFormat="1" ht="15" thickBot="1" x14ac:dyDescent="0.4">
      <c r="B95" s="155"/>
      <c r="C95" s="155"/>
      <c r="D95" s="155"/>
      <c r="E95" s="218"/>
      <c r="F95" s="791" t="s">
        <v>106</v>
      </c>
      <c r="G95" s="781"/>
      <c r="H95" s="781"/>
      <c r="I95" s="781"/>
      <c r="J95" s="781"/>
      <c r="K95" s="156">
        <f>K94-H88</f>
        <v>0</v>
      </c>
      <c r="L95" s="791" t="s">
        <v>106</v>
      </c>
      <c r="M95" s="781"/>
      <c r="N95" s="781"/>
      <c r="O95" s="781"/>
      <c r="P95" s="863"/>
      <c r="Q95" s="156">
        <f>Q94-N88</f>
        <v>0</v>
      </c>
      <c r="R95" s="791" t="s">
        <v>106</v>
      </c>
      <c r="S95" s="781"/>
      <c r="T95" s="781"/>
      <c r="U95" s="781"/>
      <c r="V95" s="781"/>
      <c r="W95" s="157">
        <f>W94-T88</f>
        <v>0</v>
      </c>
      <c r="X95" s="781" t="s">
        <v>106</v>
      </c>
      <c r="Y95" s="781"/>
      <c r="Z95" s="781"/>
      <c r="AA95" s="781"/>
      <c r="AB95" s="781"/>
      <c r="AC95" s="156">
        <f>AC94-Z88</f>
        <v>0</v>
      </c>
      <c r="AD95" s="791" t="s">
        <v>106</v>
      </c>
      <c r="AE95" s="781"/>
      <c r="AF95" s="781"/>
      <c r="AG95" s="781"/>
      <c r="AH95" s="781"/>
      <c r="AI95" s="157">
        <f>AI94-AF88</f>
        <v>0</v>
      </c>
      <c r="AJ95" s="781" t="s">
        <v>106</v>
      </c>
      <c r="AK95" s="781"/>
      <c r="AL95" s="781"/>
      <c r="AM95" s="781"/>
      <c r="AN95" s="781"/>
      <c r="AO95" s="156">
        <f>AO94-AL88</f>
        <v>0</v>
      </c>
      <c r="AP95" s="254">
        <f>K95+Q95+W95+AC95+AI95+AO95</f>
        <v>0</v>
      </c>
      <c r="AQ95" s="368" t="b">
        <f>IF(AP95=(AP94-(H88+N88+T88+Z88+AF88+AL88)),TRUE)</f>
        <v>1</v>
      </c>
      <c r="AR95" s="77"/>
      <c r="AS95" s="77"/>
      <c r="AT95" s="77"/>
      <c r="AU95" s="77"/>
      <c r="AV95" s="77"/>
      <c r="AW95" s="77"/>
      <c r="AX95" s="77"/>
      <c r="AY95" s="77"/>
    </row>
    <row r="96" spans="1:60" s="17" customFormat="1" ht="15.5" x14ac:dyDescent="0.45">
      <c r="A96" s="155"/>
      <c r="B96" s="155"/>
      <c r="C96" s="155"/>
      <c r="D96" s="155"/>
      <c r="E96" s="218"/>
      <c r="F96" s="754" t="s">
        <v>107</v>
      </c>
      <c r="G96" s="755"/>
      <c r="H96" s="755"/>
      <c r="I96" s="755"/>
      <c r="J96" s="756"/>
      <c r="K96" s="226">
        <f>K94-(K71+K79+K89)+J88</f>
        <v>0</v>
      </c>
      <c r="L96" s="754" t="s">
        <v>107</v>
      </c>
      <c r="M96" s="755"/>
      <c r="N96" s="755"/>
      <c r="O96" s="755"/>
      <c r="P96" s="756"/>
      <c r="Q96" s="226">
        <f>Q94-(Q71+Q79+Q89)+P88</f>
        <v>0</v>
      </c>
      <c r="R96" s="754" t="s">
        <v>107</v>
      </c>
      <c r="S96" s="755"/>
      <c r="T96" s="755"/>
      <c r="U96" s="755"/>
      <c r="V96" s="756"/>
      <c r="W96" s="158">
        <f>W94-(W71+W79+W89)+V88</f>
        <v>0</v>
      </c>
      <c r="X96" s="755" t="s">
        <v>107</v>
      </c>
      <c r="Y96" s="755"/>
      <c r="Z96" s="755"/>
      <c r="AA96" s="755"/>
      <c r="AB96" s="755"/>
      <c r="AC96" s="226">
        <f>AC94-(AC71+AC79+AC89)+AB88</f>
        <v>0</v>
      </c>
      <c r="AD96" s="754" t="s">
        <v>107</v>
      </c>
      <c r="AE96" s="755"/>
      <c r="AF96" s="755"/>
      <c r="AG96" s="755"/>
      <c r="AH96" s="756"/>
      <c r="AI96" s="158">
        <f>AI94-(AI71+AI79+AI89)+AH88</f>
        <v>0</v>
      </c>
      <c r="AJ96" s="755" t="s">
        <v>107</v>
      </c>
      <c r="AK96" s="755"/>
      <c r="AL96" s="755"/>
      <c r="AM96" s="755"/>
      <c r="AN96" s="755"/>
      <c r="AO96" s="294">
        <f>AO94-(AO71+AO79+AO89)+AN88</f>
        <v>0</v>
      </c>
      <c r="AP96" s="295">
        <f>K96+Q96+W96+AC96+AI96+AO96</f>
        <v>0</v>
      </c>
      <c r="AQ96" s="369"/>
      <c r="AR96" s="77"/>
      <c r="AS96" s="77"/>
      <c r="AT96" s="77"/>
      <c r="AU96" s="77"/>
      <c r="AV96" s="77"/>
      <c r="AW96" s="77"/>
      <c r="AX96" s="77"/>
      <c r="AY96" s="77"/>
    </row>
    <row r="97" spans="1:60" s="17" customFormat="1" ht="15.5" x14ac:dyDescent="0.45">
      <c r="A97" s="218"/>
      <c r="B97" s="218"/>
      <c r="C97" s="218"/>
      <c r="D97" s="159"/>
      <c r="E97" s="218"/>
      <c r="F97" s="757" t="s">
        <v>108</v>
      </c>
      <c r="G97" s="758"/>
      <c r="H97" s="758"/>
      <c r="I97" s="758"/>
      <c r="J97" s="759"/>
      <c r="K97" s="228">
        <f>$I$9*K96</f>
        <v>0</v>
      </c>
      <c r="L97" s="757" t="s">
        <v>108</v>
      </c>
      <c r="M97" s="758"/>
      <c r="N97" s="758"/>
      <c r="O97" s="758"/>
      <c r="P97" s="759"/>
      <c r="Q97" s="228">
        <f>$I$9*Q96</f>
        <v>0</v>
      </c>
      <c r="R97" s="757" t="s">
        <v>108</v>
      </c>
      <c r="S97" s="758"/>
      <c r="T97" s="758"/>
      <c r="U97" s="758"/>
      <c r="V97" s="758"/>
      <c r="W97" s="160">
        <f>$I$9*W96</f>
        <v>0</v>
      </c>
      <c r="X97" s="758" t="s">
        <v>108</v>
      </c>
      <c r="Y97" s="758"/>
      <c r="Z97" s="758"/>
      <c r="AA97" s="758"/>
      <c r="AB97" s="758"/>
      <c r="AC97" s="228">
        <f>$I$9*AC96</f>
        <v>0</v>
      </c>
      <c r="AD97" s="757" t="s">
        <v>108</v>
      </c>
      <c r="AE97" s="758"/>
      <c r="AF97" s="758"/>
      <c r="AG97" s="758"/>
      <c r="AH97" s="758"/>
      <c r="AI97" s="160">
        <f>$I$9*AI96</f>
        <v>0</v>
      </c>
      <c r="AJ97" s="758" t="s">
        <v>108</v>
      </c>
      <c r="AK97" s="758"/>
      <c r="AL97" s="758"/>
      <c r="AM97" s="758"/>
      <c r="AN97" s="758"/>
      <c r="AO97" s="296">
        <f>$I$9*AO96</f>
        <v>0</v>
      </c>
      <c r="AP97" s="297">
        <f>AI97+AC97+W97+Q97+K97+AO97</f>
        <v>0</v>
      </c>
      <c r="AQ97" s="368" t="b">
        <f>IF(AP97=AP96*I9,TRUE)</f>
        <v>1</v>
      </c>
      <c r="AR97" s="77"/>
      <c r="AS97" s="77"/>
      <c r="AT97" s="77"/>
      <c r="AU97" s="77"/>
      <c r="AV97" s="77"/>
      <c r="AW97" s="77"/>
      <c r="AX97" s="77"/>
      <c r="AY97" s="77"/>
    </row>
    <row r="98" spans="1:60" s="17" customFormat="1" ht="21.75" customHeight="1" thickBot="1" x14ac:dyDescent="0.5">
      <c r="A98" s="218"/>
      <c r="B98" s="218"/>
      <c r="C98" s="218"/>
      <c r="D98" s="159"/>
      <c r="E98" s="218"/>
      <c r="F98" s="760" t="s">
        <v>109</v>
      </c>
      <c r="G98" s="761"/>
      <c r="H98" s="761"/>
      <c r="I98" s="761"/>
      <c r="J98" s="761"/>
      <c r="K98" s="227">
        <f>K94+K97</f>
        <v>0</v>
      </c>
      <c r="L98" s="760" t="s">
        <v>110</v>
      </c>
      <c r="M98" s="761"/>
      <c r="N98" s="761"/>
      <c r="O98" s="761"/>
      <c r="P98" s="762"/>
      <c r="Q98" s="227">
        <f>Q94+Q97</f>
        <v>0</v>
      </c>
      <c r="R98" s="760" t="s">
        <v>111</v>
      </c>
      <c r="S98" s="761"/>
      <c r="T98" s="761"/>
      <c r="U98" s="761"/>
      <c r="V98" s="761"/>
      <c r="W98" s="161">
        <f>W94+W97</f>
        <v>0</v>
      </c>
      <c r="X98" s="761" t="s">
        <v>112</v>
      </c>
      <c r="Y98" s="761"/>
      <c r="Z98" s="761"/>
      <c r="AA98" s="761"/>
      <c r="AB98" s="761"/>
      <c r="AC98" s="227">
        <f>AC94+AC97</f>
        <v>0</v>
      </c>
      <c r="AD98" s="760" t="s">
        <v>113</v>
      </c>
      <c r="AE98" s="761"/>
      <c r="AF98" s="761"/>
      <c r="AG98" s="761"/>
      <c r="AH98" s="761"/>
      <c r="AI98" s="161">
        <f>AI94+AI97</f>
        <v>0</v>
      </c>
      <c r="AJ98" s="761" t="s">
        <v>213</v>
      </c>
      <c r="AK98" s="761"/>
      <c r="AL98" s="761"/>
      <c r="AM98" s="761"/>
      <c r="AN98" s="761"/>
      <c r="AO98" s="298">
        <f>AO94+AO97</f>
        <v>0</v>
      </c>
      <c r="AP98" s="161">
        <f>AI98+AC98+W98+Q98+K98+AO98</f>
        <v>0</v>
      </c>
      <c r="AQ98" s="357" t="b">
        <f>IF(AP98=AP94+AP97,TRUE)</f>
        <v>1</v>
      </c>
      <c r="AR98" s="77"/>
      <c r="AS98" s="77"/>
      <c r="AT98" s="77"/>
      <c r="AU98" s="77"/>
      <c r="AV98" s="77"/>
      <c r="AW98" s="77"/>
      <c r="AX98" s="77"/>
      <c r="AY98" s="77"/>
    </row>
    <row r="99" spans="1:60" s="17" customFormat="1" ht="21.75" hidden="1" customHeight="1" x14ac:dyDescent="0.35">
      <c r="A99" s="218"/>
      <c r="B99" s="218"/>
      <c r="C99" s="218"/>
      <c r="D99" s="183"/>
      <c r="E99" s="68"/>
      <c r="F99" s="24"/>
      <c r="G99" s="24"/>
      <c r="H99" s="24"/>
      <c r="I99" s="24"/>
      <c r="J99" s="24"/>
      <c r="K99" s="70"/>
      <c r="L99" s="24"/>
      <c r="M99" s="24"/>
      <c r="N99" s="24"/>
      <c r="O99" s="24"/>
      <c r="P99" s="24"/>
      <c r="Q99" s="70"/>
      <c r="R99" s="24"/>
      <c r="S99" s="24"/>
      <c r="T99" s="24"/>
      <c r="U99" s="24"/>
      <c r="V99" s="24"/>
      <c r="W99" s="70"/>
      <c r="X99" s="24"/>
      <c r="Y99" s="24"/>
      <c r="Z99" s="24"/>
      <c r="AA99" s="24"/>
      <c r="AB99" s="24"/>
      <c r="AC99" s="70"/>
      <c r="AD99" s="24"/>
      <c r="AE99" s="24"/>
      <c r="AF99" s="24"/>
      <c r="AG99" s="24"/>
      <c r="AH99" s="24"/>
      <c r="AI99" s="70"/>
      <c r="AJ99" s="24"/>
      <c r="AK99" s="24"/>
      <c r="AL99" s="24"/>
      <c r="AM99" s="24"/>
      <c r="AN99" s="24"/>
      <c r="AO99" s="70"/>
      <c r="AP99" s="72"/>
      <c r="AQ99" s="358"/>
      <c r="AR99" s="77"/>
      <c r="AS99" s="77"/>
      <c r="AT99" s="77"/>
      <c r="AU99" s="77"/>
      <c r="AV99" s="77"/>
      <c r="AW99" s="77"/>
      <c r="AX99" s="77"/>
      <c r="AY99" s="77"/>
    </row>
    <row r="100" spans="1:60" ht="26.25" hidden="1" customHeight="1" x14ac:dyDescent="0.45">
      <c r="A100" s="218"/>
      <c r="B100" s="218"/>
      <c r="C100" s="218"/>
      <c r="D100" s="183"/>
      <c r="E100" s="218"/>
      <c r="F100" s="792" t="s">
        <v>20</v>
      </c>
      <c r="G100" s="771"/>
      <c r="H100" s="771"/>
      <c r="I100" s="771"/>
      <c r="J100" s="771"/>
      <c r="K100" s="120"/>
      <c r="L100" s="771" t="s">
        <v>101</v>
      </c>
      <c r="M100" s="771"/>
      <c r="N100" s="771"/>
      <c r="O100" s="771"/>
      <c r="P100" s="771"/>
      <c r="Q100" s="120"/>
      <c r="R100" s="771" t="s">
        <v>102</v>
      </c>
      <c r="S100" s="771"/>
      <c r="T100" s="771"/>
      <c r="U100" s="771"/>
      <c r="V100" s="771"/>
      <c r="W100" s="120"/>
      <c r="X100" s="771" t="s">
        <v>103</v>
      </c>
      <c r="Y100" s="771"/>
      <c r="Z100" s="771"/>
      <c r="AA100" s="771"/>
      <c r="AB100" s="771"/>
      <c r="AC100" s="120"/>
      <c r="AD100" s="771" t="s">
        <v>104</v>
      </c>
      <c r="AE100" s="771"/>
      <c r="AF100" s="771"/>
      <c r="AG100" s="771"/>
      <c r="AH100" s="771"/>
      <c r="AI100" s="120"/>
      <c r="AJ100" s="771" t="s">
        <v>103</v>
      </c>
      <c r="AK100" s="771"/>
      <c r="AL100" s="771"/>
      <c r="AM100" s="771"/>
      <c r="AN100" s="771"/>
      <c r="AO100" s="120"/>
      <c r="AP100" s="121" t="s">
        <v>32</v>
      </c>
      <c r="AQ100" s="363"/>
      <c r="AR100" s="77"/>
      <c r="AS100" s="77"/>
      <c r="AT100" s="77"/>
      <c r="AU100" s="77"/>
      <c r="AV100" s="77"/>
      <c r="AW100" s="77"/>
      <c r="AX100" s="77"/>
      <c r="AY100" s="77"/>
      <c r="AZ100" s="17"/>
      <c r="BA100" s="17"/>
      <c r="BB100" s="17"/>
      <c r="BC100" s="17"/>
      <c r="BD100" s="17"/>
      <c r="BE100" s="17"/>
      <c r="BF100" s="17"/>
      <c r="BG100" s="17"/>
      <c r="BH100" s="17"/>
    </row>
    <row r="101" spans="1:60" s="17" customFormat="1" ht="15.75" hidden="1" customHeight="1" x14ac:dyDescent="0.35">
      <c r="A101" s="218"/>
      <c r="B101" s="218"/>
      <c r="C101" s="218"/>
      <c r="D101" s="218"/>
      <c r="E101" s="218"/>
      <c r="F101" s="772" t="s">
        <v>152</v>
      </c>
      <c r="G101" s="773"/>
      <c r="H101" s="773"/>
      <c r="I101" s="773"/>
      <c r="J101" s="774"/>
      <c r="K101" s="184">
        <f>K43+K52+K65+K71+K79+I88</f>
        <v>0</v>
      </c>
      <c r="L101" s="772" t="s">
        <v>152</v>
      </c>
      <c r="M101" s="773"/>
      <c r="N101" s="773"/>
      <c r="O101" s="773"/>
      <c r="P101" s="774"/>
      <c r="Q101" s="184">
        <f>Q43+Q52+Q65+Q71+Q79+O88</f>
        <v>0</v>
      </c>
      <c r="R101" s="772" t="s">
        <v>152</v>
      </c>
      <c r="S101" s="773"/>
      <c r="T101" s="773"/>
      <c r="U101" s="773"/>
      <c r="V101" s="774"/>
      <c r="W101" s="184">
        <f>W43+W52+W65+W71+W79+U88</f>
        <v>0</v>
      </c>
      <c r="X101" s="772" t="s">
        <v>152</v>
      </c>
      <c r="Y101" s="773"/>
      <c r="Z101" s="773"/>
      <c r="AA101" s="773"/>
      <c r="AB101" s="774"/>
      <c r="AC101" s="184">
        <f>AC43+AC52+AC65+AC71+AC79+AA88</f>
        <v>0</v>
      </c>
      <c r="AD101" s="772" t="s">
        <v>152</v>
      </c>
      <c r="AE101" s="773"/>
      <c r="AF101" s="773"/>
      <c r="AG101" s="773"/>
      <c r="AH101" s="774"/>
      <c r="AI101" s="184">
        <f>AI43+AI52+AI65+AI71+AI79+AG88</f>
        <v>0</v>
      </c>
      <c r="AJ101" s="772" t="s">
        <v>152</v>
      </c>
      <c r="AK101" s="773"/>
      <c r="AL101" s="773"/>
      <c r="AM101" s="773"/>
      <c r="AN101" s="774"/>
      <c r="AO101" s="184">
        <f>AO43+AO52+AO65+AO71+AO79+AM88</f>
        <v>0</v>
      </c>
      <c r="AP101" s="185">
        <f>K101+Q101+W101+AC101+AI101</f>
        <v>0</v>
      </c>
      <c r="AQ101" s="367"/>
      <c r="AR101" s="77"/>
      <c r="AS101" s="186"/>
      <c r="AT101" s="77"/>
      <c r="AU101" s="77"/>
      <c r="AV101" s="77"/>
      <c r="AW101" s="77"/>
      <c r="AX101" s="77"/>
      <c r="AY101" s="77"/>
    </row>
    <row r="102" spans="1:60" ht="16.5" hidden="1" customHeight="1" x14ac:dyDescent="0.35">
      <c r="A102" s="218"/>
      <c r="B102" s="218"/>
      <c r="C102" s="218"/>
      <c r="D102" s="218"/>
      <c r="E102" s="218"/>
      <c r="F102" s="793" t="s">
        <v>106</v>
      </c>
      <c r="G102" s="794"/>
      <c r="H102" s="794"/>
      <c r="I102" s="794"/>
      <c r="J102" s="794"/>
      <c r="K102" s="187">
        <f>K101-H88</f>
        <v>0</v>
      </c>
      <c r="L102" s="775" t="s">
        <v>106</v>
      </c>
      <c r="M102" s="776"/>
      <c r="N102" s="776"/>
      <c r="O102" s="776"/>
      <c r="P102" s="777"/>
      <c r="Q102" s="187">
        <f>Q101-N88</f>
        <v>0</v>
      </c>
      <c r="R102" s="775" t="s">
        <v>106</v>
      </c>
      <c r="S102" s="776"/>
      <c r="T102" s="776"/>
      <c r="U102" s="776"/>
      <c r="V102" s="776"/>
      <c r="W102" s="187">
        <f>W101-T88</f>
        <v>0</v>
      </c>
      <c r="X102" s="775" t="s">
        <v>106</v>
      </c>
      <c r="Y102" s="776"/>
      <c r="Z102" s="776"/>
      <c r="AA102" s="776"/>
      <c r="AB102" s="777"/>
      <c r="AC102" s="187">
        <f>AC101-Z88</f>
        <v>0</v>
      </c>
      <c r="AD102" s="775" t="s">
        <v>106</v>
      </c>
      <c r="AE102" s="776"/>
      <c r="AF102" s="776"/>
      <c r="AG102" s="776"/>
      <c r="AH102" s="776"/>
      <c r="AI102" s="187">
        <f>AI101-AF88</f>
        <v>0</v>
      </c>
      <c r="AJ102" s="775" t="s">
        <v>106</v>
      </c>
      <c r="AK102" s="776"/>
      <c r="AL102" s="776"/>
      <c r="AM102" s="776"/>
      <c r="AN102" s="777"/>
      <c r="AO102" s="187">
        <f>AO101-AL88</f>
        <v>0</v>
      </c>
      <c r="AP102" s="188">
        <f>K102+Q102+W102+AC102+AI102</f>
        <v>0</v>
      </c>
      <c r="AQ102" s="368" t="b">
        <f>IF(AP102=(AP101-(H88+N88+T88+Z88+AF88)),TRUE)</f>
        <v>1</v>
      </c>
      <c r="AR102" s="77"/>
      <c r="AS102" s="189"/>
      <c r="AT102" s="77"/>
      <c r="AU102" s="77"/>
      <c r="AV102" s="77"/>
      <c r="AW102" s="77"/>
      <c r="AX102" s="77"/>
      <c r="AY102" s="77"/>
      <c r="AZ102" s="17"/>
      <c r="BA102" s="17"/>
      <c r="BB102" s="17"/>
      <c r="BC102" s="17"/>
      <c r="BD102" s="17"/>
      <c r="BE102" s="17"/>
      <c r="BF102" s="17"/>
      <c r="BG102" s="17"/>
      <c r="BH102" s="17"/>
    </row>
    <row r="103" spans="1:60" ht="16.5" hidden="1" customHeight="1" x14ac:dyDescent="0.35">
      <c r="A103" s="218"/>
      <c r="B103" s="218"/>
      <c r="C103" s="218"/>
      <c r="D103" s="218"/>
      <c r="E103" s="218"/>
      <c r="F103" s="787" t="s">
        <v>153</v>
      </c>
      <c r="G103" s="788"/>
      <c r="H103" s="788"/>
      <c r="I103" s="788"/>
      <c r="J103" s="788"/>
      <c r="K103" s="190">
        <f>MROUND(K102,25000)</f>
        <v>0</v>
      </c>
      <c r="L103" s="787" t="s">
        <v>153</v>
      </c>
      <c r="M103" s="788"/>
      <c r="N103" s="788"/>
      <c r="O103" s="788"/>
      <c r="P103" s="789"/>
      <c r="Q103" s="190">
        <f>MROUND(Q102,25000)</f>
        <v>0</v>
      </c>
      <c r="R103" s="787" t="s">
        <v>153</v>
      </c>
      <c r="S103" s="788"/>
      <c r="T103" s="788"/>
      <c r="U103" s="788"/>
      <c r="V103" s="788"/>
      <c r="W103" s="190">
        <f>MROUND(W102,25000)</f>
        <v>0</v>
      </c>
      <c r="X103" s="787" t="s">
        <v>153</v>
      </c>
      <c r="Y103" s="788"/>
      <c r="Z103" s="788"/>
      <c r="AA103" s="788"/>
      <c r="AB103" s="789"/>
      <c r="AC103" s="190">
        <f>MROUND(AC102,25000)</f>
        <v>0</v>
      </c>
      <c r="AD103" s="787" t="s">
        <v>153</v>
      </c>
      <c r="AE103" s="788"/>
      <c r="AF103" s="788"/>
      <c r="AG103" s="788"/>
      <c r="AH103" s="788"/>
      <c r="AI103" s="190">
        <f>MROUND(AI102,25000)</f>
        <v>0</v>
      </c>
      <c r="AJ103" s="787" t="s">
        <v>153</v>
      </c>
      <c r="AK103" s="788"/>
      <c r="AL103" s="788"/>
      <c r="AM103" s="788"/>
      <c r="AN103" s="789"/>
      <c r="AO103" s="190">
        <f>MROUND(AO102,25000)</f>
        <v>0</v>
      </c>
      <c r="AP103" s="207">
        <f>ROUND(AI103+AC103+W103+Q103+K103,0)</f>
        <v>0</v>
      </c>
      <c r="AQ103" s="355"/>
      <c r="AR103" s="77"/>
      <c r="AS103" s="77"/>
      <c r="AT103" s="77"/>
      <c r="AU103" s="77"/>
      <c r="AV103" s="77"/>
      <c r="AW103" s="77"/>
      <c r="AX103" s="77"/>
      <c r="AY103" s="77"/>
      <c r="AZ103" s="17"/>
      <c r="BA103" s="17"/>
      <c r="BB103" s="17"/>
      <c r="BC103" s="17"/>
      <c r="BD103" s="17"/>
      <c r="BE103" s="17"/>
      <c r="BF103" s="17"/>
      <c r="BG103" s="17"/>
      <c r="BH103" s="17"/>
    </row>
    <row r="104" spans="1:60" ht="16.5" hidden="1" customHeight="1" x14ac:dyDescent="0.35">
      <c r="A104" s="218"/>
      <c r="B104" s="218"/>
      <c r="C104" s="218"/>
      <c r="D104" s="218"/>
      <c r="E104" s="218"/>
      <c r="F104" s="782" t="s">
        <v>154</v>
      </c>
      <c r="G104" s="783"/>
      <c r="H104" s="783"/>
      <c r="I104" s="783"/>
      <c r="J104" s="783"/>
      <c r="K104" s="191">
        <f>H88</f>
        <v>0</v>
      </c>
      <c r="L104" s="782" t="s">
        <v>155</v>
      </c>
      <c r="M104" s="783"/>
      <c r="N104" s="783"/>
      <c r="O104" s="783"/>
      <c r="P104" s="790"/>
      <c r="Q104" s="191">
        <f>N88</f>
        <v>0</v>
      </c>
      <c r="R104" s="782" t="s">
        <v>155</v>
      </c>
      <c r="S104" s="783"/>
      <c r="T104" s="783"/>
      <c r="U104" s="783"/>
      <c r="V104" s="783"/>
      <c r="W104" s="191">
        <f>T88</f>
        <v>0</v>
      </c>
      <c r="X104" s="782" t="s">
        <v>155</v>
      </c>
      <c r="Y104" s="783"/>
      <c r="Z104" s="783"/>
      <c r="AA104" s="783"/>
      <c r="AB104" s="790"/>
      <c r="AC104" s="191">
        <f>Z88</f>
        <v>0</v>
      </c>
      <c r="AD104" s="782" t="s">
        <v>155</v>
      </c>
      <c r="AE104" s="783"/>
      <c r="AF104" s="783"/>
      <c r="AG104" s="783"/>
      <c r="AH104" s="783"/>
      <c r="AI104" s="191">
        <f>AF88</f>
        <v>0</v>
      </c>
      <c r="AJ104" s="782" t="s">
        <v>155</v>
      </c>
      <c r="AK104" s="783"/>
      <c r="AL104" s="783"/>
      <c r="AM104" s="783"/>
      <c r="AN104" s="790"/>
      <c r="AO104" s="191">
        <f>AL88</f>
        <v>0</v>
      </c>
      <c r="AP104" s="192">
        <f>ROUND(AI104+AC104+W104+Q104+K104,0)</f>
        <v>0</v>
      </c>
      <c r="AQ104" s="361"/>
      <c r="AR104" s="77"/>
      <c r="AS104" s="77"/>
      <c r="AT104" s="77"/>
      <c r="AU104" s="77"/>
      <c r="AV104" s="77"/>
      <c r="AW104" s="77"/>
      <c r="AX104" s="77"/>
      <c r="AY104" s="77"/>
      <c r="AZ104" s="17"/>
      <c r="BA104" s="17"/>
      <c r="BB104" s="17"/>
      <c r="BC104" s="17"/>
      <c r="BD104" s="17"/>
      <c r="BE104" s="17"/>
      <c r="BF104" s="17"/>
      <c r="BG104" s="17"/>
      <c r="BH104" s="17"/>
    </row>
    <row r="105" spans="1:60" ht="21.75" hidden="1" customHeight="1" x14ac:dyDescent="0.45">
      <c r="A105" s="162"/>
      <c r="B105" s="162"/>
      <c r="C105" s="162"/>
      <c r="D105" s="218"/>
      <c r="E105" s="218"/>
      <c r="F105" s="751" t="s">
        <v>105</v>
      </c>
      <c r="G105" s="752"/>
      <c r="H105" s="752"/>
      <c r="I105" s="752"/>
      <c r="J105" s="752"/>
      <c r="K105" s="193">
        <f>K103+K104</f>
        <v>0</v>
      </c>
      <c r="L105" s="751" t="s">
        <v>105</v>
      </c>
      <c r="M105" s="752"/>
      <c r="N105" s="752"/>
      <c r="O105" s="752"/>
      <c r="P105" s="753"/>
      <c r="Q105" s="193">
        <f>Q103+Q104</f>
        <v>0</v>
      </c>
      <c r="R105" s="751" t="s">
        <v>105</v>
      </c>
      <c r="S105" s="752"/>
      <c r="T105" s="752"/>
      <c r="U105" s="752"/>
      <c r="V105" s="752"/>
      <c r="W105" s="193">
        <f>W103+W104</f>
        <v>0</v>
      </c>
      <c r="X105" s="751" t="s">
        <v>105</v>
      </c>
      <c r="Y105" s="752"/>
      <c r="Z105" s="752"/>
      <c r="AA105" s="752"/>
      <c r="AB105" s="753"/>
      <c r="AC105" s="193">
        <f>AC103+AC104</f>
        <v>0</v>
      </c>
      <c r="AD105" s="751" t="s">
        <v>105</v>
      </c>
      <c r="AE105" s="752"/>
      <c r="AF105" s="752"/>
      <c r="AG105" s="752"/>
      <c r="AH105" s="752"/>
      <c r="AI105" s="193">
        <f>AI103+AI104</f>
        <v>0</v>
      </c>
      <c r="AJ105" s="751" t="s">
        <v>105</v>
      </c>
      <c r="AK105" s="752"/>
      <c r="AL105" s="752"/>
      <c r="AM105" s="752"/>
      <c r="AN105" s="753"/>
      <c r="AO105" s="193">
        <f>AO103+AO104</f>
        <v>0</v>
      </c>
      <c r="AP105" s="194">
        <f>K105+Q105+W105+AC105+AI105</f>
        <v>0</v>
      </c>
      <c r="AQ105" s="364" t="b">
        <f>IF(AP105=SUM(AP103:AP104),TRUE)</f>
        <v>1</v>
      </c>
      <c r="AR105" s="77"/>
      <c r="AS105" s="77"/>
      <c r="AT105" s="77"/>
      <c r="AU105" s="77"/>
      <c r="AV105" s="77"/>
      <c r="AW105" s="77"/>
      <c r="AX105" s="77"/>
      <c r="AY105" s="77"/>
      <c r="AZ105" s="17"/>
      <c r="BA105" s="17"/>
      <c r="BB105" s="17"/>
      <c r="BC105" s="17"/>
      <c r="BD105" s="17"/>
      <c r="BE105" s="17"/>
      <c r="BF105" s="17"/>
      <c r="BG105" s="17"/>
      <c r="BH105" s="17"/>
    </row>
    <row r="106" spans="1:60" ht="16.5" hidden="1" customHeight="1" x14ac:dyDescent="0.45">
      <c r="A106" s="162"/>
      <c r="B106" s="162"/>
      <c r="C106" s="162"/>
      <c r="D106" s="218"/>
      <c r="E106" s="218"/>
      <c r="F106" s="754" t="s">
        <v>107</v>
      </c>
      <c r="G106" s="755"/>
      <c r="H106" s="755"/>
      <c r="I106" s="755"/>
      <c r="J106" s="756"/>
      <c r="K106" s="226">
        <f>K105-(K71+K79+I88)+J88</f>
        <v>0</v>
      </c>
      <c r="L106" s="754" t="s">
        <v>107</v>
      </c>
      <c r="M106" s="755"/>
      <c r="N106" s="755"/>
      <c r="O106" s="755"/>
      <c r="P106" s="756"/>
      <c r="Q106" s="226">
        <f>Q105-(Q71+Q79+O88)+P88</f>
        <v>0</v>
      </c>
      <c r="R106" s="754" t="s">
        <v>107</v>
      </c>
      <c r="S106" s="755"/>
      <c r="T106" s="755"/>
      <c r="U106" s="755"/>
      <c r="V106" s="756"/>
      <c r="W106" s="226">
        <f>W105-(W71+W79+U88)+V88</f>
        <v>0</v>
      </c>
      <c r="X106" s="754" t="s">
        <v>107</v>
      </c>
      <c r="Y106" s="755"/>
      <c r="Z106" s="755"/>
      <c r="AA106" s="755"/>
      <c r="AB106" s="756"/>
      <c r="AC106" s="226">
        <f>AC105-(AC71+AC79+AA88)+AB88</f>
        <v>0</v>
      </c>
      <c r="AD106" s="754" t="s">
        <v>107</v>
      </c>
      <c r="AE106" s="755"/>
      <c r="AF106" s="755"/>
      <c r="AG106" s="755"/>
      <c r="AH106" s="756"/>
      <c r="AI106" s="226">
        <f>AI105-(AI71+AI79+AG88)+AH88</f>
        <v>0</v>
      </c>
      <c r="AJ106" s="754" t="s">
        <v>107</v>
      </c>
      <c r="AK106" s="755"/>
      <c r="AL106" s="755"/>
      <c r="AM106" s="755"/>
      <c r="AN106" s="756"/>
      <c r="AO106" s="226">
        <f>AO105-(AO71+AO79+AM88)+AN88</f>
        <v>0</v>
      </c>
      <c r="AP106" s="195">
        <f>K106+Q106+W106+AC106+AI106</f>
        <v>0</v>
      </c>
      <c r="AQ106" s="369"/>
      <c r="AR106" s="77"/>
      <c r="AS106" s="77"/>
      <c r="AT106" s="77"/>
      <c r="AU106" s="77"/>
      <c r="AV106" s="77"/>
      <c r="AW106" s="77"/>
      <c r="AX106" s="77"/>
      <c r="AY106" s="77"/>
      <c r="AZ106" s="17"/>
      <c r="BA106" s="17"/>
      <c r="BB106" s="17"/>
      <c r="BC106" s="17"/>
      <c r="BD106" s="17"/>
      <c r="BE106" s="17"/>
      <c r="BF106" s="17"/>
      <c r="BG106" s="17"/>
      <c r="BH106" s="17"/>
    </row>
    <row r="107" spans="1:60" ht="17.25" hidden="1" customHeight="1" x14ac:dyDescent="0.45">
      <c r="A107" s="218"/>
      <c r="B107" s="218"/>
      <c r="C107" s="218"/>
      <c r="D107" s="218"/>
      <c r="E107" s="218"/>
      <c r="F107" s="757" t="s">
        <v>108</v>
      </c>
      <c r="G107" s="758"/>
      <c r="H107" s="758"/>
      <c r="I107" s="758"/>
      <c r="J107" s="759"/>
      <c r="K107" s="228">
        <f>$I$9*K106</f>
        <v>0</v>
      </c>
      <c r="L107" s="757" t="s">
        <v>108</v>
      </c>
      <c r="M107" s="758"/>
      <c r="N107" s="758"/>
      <c r="O107" s="758"/>
      <c r="P107" s="759"/>
      <c r="Q107" s="228">
        <f>$I$9*Q106</f>
        <v>0</v>
      </c>
      <c r="R107" s="757" t="s">
        <v>108</v>
      </c>
      <c r="S107" s="758"/>
      <c r="T107" s="758"/>
      <c r="U107" s="758"/>
      <c r="V107" s="758"/>
      <c r="W107" s="228">
        <f>$I$9*W106</f>
        <v>0</v>
      </c>
      <c r="X107" s="757" t="s">
        <v>108</v>
      </c>
      <c r="Y107" s="758"/>
      <c r="Z107" s="758"/>
      <c r="AA107" s="758"/>
      <c r="AB107" s="759"/>
      <c r="AC107" s="228">
        <f>$I$9*AC106</f>
        <v>0</v>
      </c>
      <c r="AD107" s="757" t="s">
        <v>108</v>
      </c>
      <c r="AE107" s="758"/>
      <c r="AF107" s="758"/>
      <c r="AG107" s="758"/>
      <c r="AH107" s="758"/>
      <c r="AI107" s="228">
        <f>$I$9*AI106</f>
        <v>0</v>
      </c>
      <c r="AJ107" s="757" t="s">
        <v>108</v>
      </c>
      <c r="AK107" s="758"/>
      <c r="AL107" s="758"/>
      <c r="AM107" s="758"/>
      <c r="AN107" s="759"/>
      <c r="AO107" s="228">
        <f>$I$9*AO106</f>
        <v>0</v>
      </c>
      <c r="AP107" s="196">
        <f>AI107+AC107+W107+Q107+K107</f>
        <v>0</v>
      </c>
      <c r="AQ107" s="368" t="b">
        <f>IF(AP107=AP106*I9,TRUE)</f>
        <v>1</v>
      </c>
      <c r="AR107" s="77"/>
      <c r="AS107" s="197"/>
      <c r="AT107" s="77"/>
      <c r="AU107" s="77"/>
      <c r="AV107" s="77"/>
      <c r="AW107" s="77"/>
      <c r="AX107" s="77"/>
      <c r="AY107" s="77"/>
      <c r="AZ107" s="17"/>
      <c r="BA107" s="17"/>
      <c r="BB107" s="17"/>
      <c r="BC107" s="17"/>
      <c r="BD107" s="17"/>
      <c r="BE107" s="17"/>
      <c r="BF107" s="17"/>
      <c r="BG107" s="17"/>
      <c r="BH107" s="17"/>
    </row>
    <row r="108" spans="1:60" ht="18.75" hidden="1" customHeight="1" x14ac:dyDescent="0.45">
      <c r="A108" s="218"/>
      <c r="B108" s="218"/>
      <c r="C108" s="218"/>
      <c r="D108" s="218"/>
      <c r="E108" s="218"/>
      <c r="F108" s="760" t="s">
        <v>109</v>
      </c>
      <c r="G108" s="761"/>
      <c r="H108" s="761"/>
      <c r="I108" s="761"/>
      <c r="J108" s="761"/>
      <c r="K108" s="227">
        <f>K105+K107</f>
        <v>0</v>
      </c>
      <c r="L108" s="760" t="s">
        <v>110</v>
      </c>
      <c r="M108" s="761"/>
      <c r="N108" s="761"/>
      <c r="O108" s="761"/>
      <c r="P108" s="762"/>
      <c r="Q108" s="227">
        <f>Q105+Q107</f>
        <v>0</v>
      </c>
      <c r="R108" s="760" t="s">
        <v>111</v>
      </c>
      <c r="S108" s="761"/>
      <c r="T108" s="761"/>
      <c r="U108" s="761"/>
      <c r="V108" s="761"/>
      <c r="W108" s="227">
        <f>W105+W107</f>
        <v>0</v>
      </c>
      <c r="X108" s="760" t="s">
        <v>112</v>
      </c>
      <c r="Y108" s="761"/>
      <c r="Z108" s="761"/>
      <c r="AA108" s="761"/>
      <c r="AB108" s="762"/>
      <c r="AC108" s="227">
        <f>AC105+AC107</f>
        <v>0</v>
      </c>
      <c r="AD108" s="760" t="s">
        <v>113</v>
      </c>
      <c r="AE108" s="761"/>
      <c r="AF108" s="761"/>
      <c r="AG108" s="761"/>
      <c r="AH108" s="761"/>
      <c r="AI108" s="227">
        <f>AI105+AI107</f>
        <v>0</v>
      </c>
      <c r="AJ108" s="760" t="s">
        <v>112</v>
      </c>
      <c r="AK108" s="761"/>
      <c r="AL108" s="761"/>
      <c r="AM108" s="761"/>
      <c r="AN108" s="762"/>
      <c r="AO108" s="227">
        <f>AO105+AO107</f>
        <v>0</v>
      </c>
      <c r="AP108" s="198">
        <f>AI108+AC108+W108+Q108+K108</f>
        <v>0</v>
      </c>
      <c r="AQ108" s="357" t="b">
        <f>IF(AP108=AP105+AP107,TRUE)</f>
        <v>1</v>
      </c>
      <c r="AR108" s="77"/>
      <c r="AS108" s="77"/>
      <c r="AT108" s="77"/>
      <c r="AU108" s="77"/>
      <c r="AV108" s="77"/>
      <c r="AW108" s="77"/>
      <c r="AX108" s="77"/>
      <c r="AY108" s="77"/>
      <c r="AZ108" s="17"/>
      <c r="BA108" s="17"/>
      <c r="BB108" s="17"/>
      <c r="BC108" s="17"/>
      <c r="BD108" s="17"/>
      <c r="BE108" s="17"/>
      <c r="BF108" s="17"/>
      <c r="BG108" s="17"/>
      <c r="BH108" s="17"/>
    </row>
    <row r="109" spans="1:60" s="11" customFormat="1" ht="14.5" hidden="1" x14ac:dyDescent="0.35">
      <c r="A109" s="218"/>
      <c r="B109" s="218"/>
      <c r="C109" s="218"/>
      <c r="D109" s="162"/>
      <c r="E109" s="163"/>
      <c r="F109" s="162"/>
      <c r="G109" s="163"/>
      <c r="H109" s="163"/>
      <c r="I109" s="164"/>
      <c r="J109" s="165"/>
      <c r="K109" s="166"/>
      <c r="L109" s="162"/>
      <c r="M109" s="163"/>
      <c r="N109" s="163"/>
      <c r="O109" s="164"/>
      <c r="P109" s="164"/>
      <c r="Q109" s="166"/>
      <c r="R109" s="162"/>
      <c r="S109" s="163"/>
      <c r="T109" s="163"/>
      <c r="U109" s="164"/>
      <c r="V109" s="164"/>
      <c r="W109" s="166"/>
      <c r="X109" s="162"/>
      <c r="Y109" s="163"/>
      <c r="Z109" s="163"/>
      <c r="AA109" s="164"/>
      <c r="AB109" s="164"/>
      <c r="AC109" s="166"/>
      <c r="AD109" s="162"/>
      <c r="AE109" s="163"/>
      <c r="AF109" s="163"/>
      <c r="AG109" s="164"/>
      <c r="AH109" s="164"/>
      <c r="AI109" s="166"/>
      <c r="AJ109" s="162"/>
      <c r="AK109" s="163"/>
      <c r="AL109" s="163"/>
      <c r="AM109" s="164"/>
      <c r="AN109" s="164"/>
      <c r="AO109" s="166"/>
      <c r="AP109" s="167"/>
      <c r="AQ109" s="370"/>
      <c r="AR109" s="168"/>
      <c r="AS109" s="168"/>
      <c r="AT109" s="168"/>
      <c r="AU109" s="168"/>
      <c r="AV109" s="168"/>
      <c r="AW109" s="168"/>
      <c r="AX109" s="168"/>
      <c r="AY109" s="168"/>
      <c r="AZ109" s="162"/>
      <c r="BA109" s="162"/>
      <c r="BB109" s="162"/>
      <c r="BC109" s="162"/>
      <c r="BD109" s="162"/>
      <c r="BE109" s="162"/>
      <c r="BF109" s="162"/>
      <c r="BG109" s="162"/>
      <c r="BH109" s="162"/>
    </row>
    <row r="110" spans="1:60" s="11" customFormat="1" ht="14.5" hidden="1" x14ac:dyDescent="0.35">
      <c r="A110" s="218"/>
      <c r="B110" s="218"/>
      <c r="C110" s="218"/>
      <c r="D110" s="162"/>
      <c r="E110" s="163"/>
      <c r="F110" s="162"/>
      <c r="G110" s="163"/>
      <c r="H110" s="163"/>
      <c r="I110" s="164"/>
      <c r="J110" s="165"/>
      <c r="K110" s="166"/>
      <c r="L110" s="162"/>
      <c r="M110" s="163"/>
      <c r="N110" s="163"/>
      <c r="O110" s="164"/>
      <c r="P110" s="164"/>
      <c r="Q110" s="166"/>
      <c r="R110" s="162"/>
      <c r="S110" s="163"/>
      <c r="T110" s="163"/>
      <c r="U110" s="164"/>
      <c r="V110" s="164"/>
      <c r="W110" s="166"/>
      <c r="X110" s="162"/>
      <c r="Y110" s="163"/>
      <c r="Z110" s="163"/>
      <c r="AA110" s="164"/>
      <c r="AB110" s="164"/>
      <c r="AC110" s="166"/>
      <c r="AD110" s="162"/>
      <c r="AE110" s="163"/>
      <c r="AF110" s="163"/>
      <c r="AG110" s="164"/>
      <c r="AH110" s="164"/>
      <c r="AI110" s="166"/>
      <c r="AJ110" s="162"/>
      <c r="AK110" s="163"/>
      <c r="AL110" s="163"/>
      <c r="AM110" s="164"/>
      <c r="AN110" s="164"/>
      <c r="AO110" s="166"/>
      <c r="AP110" s="167"/>
      <c r="AQ110" s="370"/>
      <c r="AR110" s="168"/>
      <c r="AS110" s="168"/>
      <c r="AT110" s="168"/>
      <c r="AU110" s="168"/>
      <c r="AV110" s="168"/>
      <c r="AW110" s="168"/>
      <c r="AX110" s="168"/>
      <c r="AY110" s="168"/>
      <c r="AZ110" s="162"/>
      <c r="BA110" s="162"/>
      <c r="BB110" s="162"/>
      <c r="BC110" s="162"/>
      <c r="BD110" s="162"/>
      <c r="BE110" s="162"/>
      <c r="BF110" s="162"/>
      <c r="BG110" s="162"/>
      <c r="BH110" s="162"/>
    </row>
    <row r="111" spans="1:60" s="12" customFormat="1" ht="15" customHeight="1" x14ac:dyDescent="0.35">
      <c r="A111" s="218"/>
      <c r="B111" s="218"/>
      <c r="C111" s="218"/>
      <c r="D111" s="218"/>
      <c r="E111" s="210"/>
      <c r="F111" s="211" t="s">
        <v>114</v>
      </c>
      <c r="G111" s="210"/>
      <c r="H111" s="210"/>
      <c r="I111" s="28"/>
      <c r="J111" s="212" t="s">
        <v>115</v>
      </c>
      <c r="K111" s="28"/>
      <c r="L111" s="211" t="s">
        <v>114</v>
      </c>
      <c r="M111" s="210"/>
      <c r="N111" s="210"/>
      <c r="O111" s="28"/>
      <c r="P111" s="212" t="s">
        <v>116</v>
      </c>
      <c r="Q111" s="28"/>
      <c r="R111" s="211" t="s">
        <v>114</v>
      </c>
      <c r="S111" s="210"/>
      <c r="T111" s="210"/>
      <c r="U111" s="28"/>
      <c r="V111" s="212" t="s">
        <v>117</v>
      </c>
      <c r="W111" s="28"/>
      <c r="X111" s="211" t="s">
        <v>114</v>
      </c>
      <c r="Y111" s="210"/>
      <c r="Z111" s="210"/>
      <c r="AA111" s="28"/>
      <c r="AB111" s="212" t="s">
        <v>118</v>
      </c>
      <c r="AC111" s="28"/>
      <c r="AD111" s="211" t="s">
        <v>114</v>
      </c>
      <c r="AE111" s="210"/>
      <c r="AF111" s="210"/>
      <c r="AG111" s="28"/>
      <c r="AH111" s="212" t="s">
        <v>119</v>
      </c>
      <c r="AI111" s="28"/>
      <c r="AJ111" s="211" t="s">
        <v>114</v>
      </c>
      <c r="AK111" s="210"/>
      <c r="AL111" s="210"/>
      <c r="AM111" s="28"/>
      <c r="AN111" s="212" t="s">
        <v>212</v>
      </c>
      <c r="AO111" s="28"/>
      <c r="AP111" s="213"/>
      <c r="AR111" s="250"/>
      <c r="AS111" s="251"/>
      <c r="AT111" s="250"/>
      <c r="AU111" s="250"/>
      <c r="AV111" s="250"/>
      <c r="AW111" s="250"/>
      <c r="AX111" s="250"/>
      <c r="AY111" s="250"/>
      <c r="AZ111" s="28"/>
      <c r="BA111" s="28"/>
      <c r="BB111" s="28"/>
      <c r="BC111" s="28"/>
      <c r="BD111" s="28"/>
      <c r="BE111" s="28"/>
      <c r="BF111" s="28"/>
      <c r="BG111" s="28"/>
      <c r="BH111" s="28"/>
    </row>
    <row r="112" spans="1:60" s="13" customFormat="1" ht="14.5" x14ac:dyDescent="0.35">
      <c r="A112" s="17"/>
      <c r="B112" s="17"/>
      <c r="C112" s="17"/>
      <c r="D112" s="218"/>
      <c r="E112" s="273"/>
      <c r="F112" s="286" t="s">
        <v>157</v>
      </c>
      <c r="G112" s="214"/>
      <c r="H112" s="215"/>
      <c r="I112" s="214"/>
      <c r="J112" s="387">
        <v>0.19800000000000001</v>
      </c>
      <c r="K112" s="214"/>
      <c r="L112" s="286" t="s">
        <v>157</v>
      </c>
      <c r="M112" s="215"/>
      <c r="N112" s="215"/>
      <c r="O112" s="214"/>
      <c r="P112" s="388">
        <f>J112*1.03</f>
        <v>0.20394000000000001</v>
      </c>
      <c r="Q112" s="214"/>
      <c r="R112" s="286" t="s">
        <v>157</v>
      </c>
      <c r="S112" s="215"/>
      <c r="T112" s="215"/>
      <c r="U112" s="214"/>
      <c r="V112" s="388">
        <f>P112*1.03</f>
        <v>0.21005820000000003</v>
      </c>
      <c r="W112" s="214"/>
      <c r="X112" s="286" t="s">
        <v>157</v>
      </c>
      <c r="Y112" s="215"/>
      <c r="Z112" s="215"/>
      <c r="AA112" s="214"/>
      <c r="AB112" s="388">
        <f>V112*1.03</f>
        <v>0.21635994600000003</v>
      </c>
      <c r="AC112" s="214"/>
      <c r="AD112" s="286" t="s">
        <v>157</v>
      </c>
      <c r="AE112" s="215"/>
      <c r="AF112" s="215"/>
      <c r="AG112" s="214"/>
      <c r="AH112" s="388">
        <f>AB112*1.03</f>
        <v>0.22285074438000002</v>
      </c>
      <c r="AI112" s="214"/>
      <c r="AJ112" s="286" t="s">
        <v>157</v>
      </c>
      <c r="AK112" s="215"/>
      <c r="AL112" s="215"/>
      <c r="AM112" s="214"/>
      <c r="AN112" s="388">
        <v>0.1888</v>
      </c>
      <c r="AO112" s="214"/>
      <c r="AP112" s="216"/>
      <c r="AQ112" s="217"/>
      <c r="AR112" s="252"/>
      <c r="AS112" s="253"/>
      <c r="AT112" s="252"/>
      <c r="AU112" s="252"/>
      <c r="AV112" s="252"/>
      <c r="AW112" s="252"/>
      <c r="AX112" s="252"/>
      <c r="AY112" s="252"/>
      <c r="AZ112" s="214"/>
      <c r="BA112" s="214"/>
      <c r="BB112" s="214"/>
      <c r="BC112" s="214"/>
      <c r="BD112" s="214"/>
      <c r="BE112" s="214"/>
      <c r="BF112" s="214"/>
      <c r="BG112" s="214"/>
      <c r="BH112" s="214"/>
    </row>
    <row r="113" spans="1:60" ht="14.5" hidden="1" x14ac:dyDescent="0.35">
      <c r="A113" s="77"/>
      <c r="B113" s="77"/>
      <c r="C113" s="77"/>
      <c r="D113" s="218"/>
      <c r="E113" s="17"/>
      <c r="F113" s="287" t="s">
        <v>120</v>
      </c>
      <c r="G113" s="17"/>
      <c r="H113" s="17"/>
      <c r="I113" s="17"/>
      <c r="J113" s="249">
        <v>0.22</v>
      </c>
      <c r="K113" s="17"/>
      <c r="L113" s="287" t="s">
        <v>120</v>
      </c>
      <c r="M113" s="17"/>
      <c r="N113" s="17"/>
      <c r="O113" s="17"/>
      <c r="P113" s="249">
        <v>0.22</v>
      </c>
      <c r="Q113" s="17"/>
      <c r="R113" s="287" t="s">
        <v>120</v>
      </c>
      <c r="S113" s="17"/>
      <c r="T113" s="17"/>
      <c r="U113" s="17"/>
      <c r="V113" s="249">
        <v>0.22</v>
      </c>
      <c r="W113" s="17"/>
      <c r="X113" s="287" t="s">
        <v>120</v>
      </c>
      <c r="Y113" s="17"/>
      <c r="Z113" s="17"/>
      <c r="AA113" s="17"/>
      <c r="AB113" s="249">
        <v>0.22</v>
      </c>
      <c r="AC113" s="17"/>
      <c r="AD113" s="287" t="s">
        <v>120</v>
      </c>
      <c r="AE113" s="17"/>
      <c r="AF113" s="17"/>
      <c r="AG113" s="17"/>
      <c r="AH113" s="249">
        <v>0.22</v>
      </c>
      <c r="AI113" s="17"/>
      <c r="AJ113" s="287" t="s">
        <v>120</v>
      </c>
      <c r="AK113" s="17"/>
      <c r="AL113" s="17"/>
      <c r="AM113" s="17"/>
      <c r="AN113" s="249">
        <v>0.22</v>
      </c>
      <c r="AO113" s="17"/>
      <c r="AP113" s="34"/>
      <c r="AQ113" s="33"/>
      <c r="AR113" s="77"/>
      <c r="AS113" s="77"/>
      <c r="AT113" s="77"/>
      <c r="AU113" s="77"/>
      <c r="AV113" s="77"/>
      <c r="AW113" s="77"/>
      <c r="AX113" s="77"/>
      <c r="AY113" s="77"/>
      <c r="AZ113" s="17"/>
      <c r="BA113" s="17"/>
      <c r="BB113" s="17"/>
      <c r="BC113" s="17"/>
      <c r="BD113" s="17"/>
      <c r="BE113" s="17"/>
      <c r="BF113" s="17"/>
      <c r="BG113" s="17"/>
      <c r="BH113" s="17"/>
    </row>
    <row r="114" spans="1:60" ht="13.75" customHeight="1" x14ac:dyDescent="0.35">
      <c r="A114" s="77"/>
      <c r="B114" s="77"/>
      <c r="C114" s="77"/>
      <c r="D114" s="218"/>
      <c r="E114" s="17"/>
      <c r="F114" s="17"/>
      <c r="G114" s="17"/>
      <c r="H114" s="17"/>
      <c r="I114" s="17"/>
      <c r="J114" s="17"/>
      <c r="K114" s="21"/>
      <c r="L114" s="17"/>
      <c r="M114" s="17"/>
      <c r="N114" s="17"/>
      <c r="O114" s="17"/>
      <c r="P114" s="17"/>
      <c r="Q114" s="21"/>
      <c r="R114" s="17"/>
      <c r="S114" s="17"/>
      <c r="T114" s="17"/>
      <c r="U114" s="17"/>
      <c r="V114" s="17"/>
      <c r="W114" s="21"/>
      <c r="X114" s="17"/>
      <c r="Y114" s="17"/>
      <c r="Z114" s="17"/>
      <c r="AA114" s="17"/>
      <c r="AB114" s="17"/>
      <c r="AC114" s="21"/>
      <c r="AD114" s="17"/>
      <c r="AE114" s="17"/>
      <c r="AF114" s="17"/>
      <c r="AG114" s="17"/>
      <c r="AH114" s="17"/>
      <c r="AI114" s="199"/>
      <c r="AJ114" s="17"/>
      <c r="AK114" s="17"/>
      <c r="AL114" s="17"/>
      <c r="AM114" s="17"/>
      <c r="AN114" s="17"/>
      <c r="AO114" s="21"/>
      <c r="AP114" s="21"/>
      <c r="AQ114" s="33"/>
      <c r="AR114" s="77"/>
      <c r="AS114" s="77"/>
      <c r="AT114" s="77"/>
      <c r="AU114" s="77"/>
      <c r="AV114" s="77"/>
      <c r="AW114" s="77"/>
      <c r="AX114" s="77"/>
      <c r="AY114" s="77"/>
      <c r="AZ114" s="17"/>
      <c r="BA114" s="17"/>
      <c r="BB114" s="17"/>
      <c r="BC114" s="17"/>
      <c r="BD114" s="17"/>
      <c r="BE114" s="17"/>
      <c r="BF114" s="17"/>
      <c r="BG114" s="17"/>
      <c r="BH114" s="17"/>
    </row>
    <row r="115" spans="1:60" ht="16.399999999999999" customHeight="1" x14ac:dyDescent="0.35">
      <c r="A115" s="750" t="s">
        <v>214</v>
      </c>
      <c r="B115" s="698"/>
      <c r="C115" s="698"/>
      <c r="D115" s="698"/>
      <c r="E115" s="698"/>
      <c r="F115" s="698"/>
      <c r="G115" s="698"/>
      <c r="H115" s="698"/>
      <c r="I115" s="698"/>
      <c r="J115" s="698"/>
      <c r="K115" s="698"/>
      <c r="L115" s="698"/>
      <c r="M115" s="218"/>
      <c r="N115" s="218"/>
      <c r="O115" s="218"/>
      <c r="P115" s="218"/>
      <c r="Q115" s="218"/>
      <c r="R115" s="218"/>
      <c r="S115" s="218"/>
      <c r="T115" s="218"/>
      <c r="U115" s="371"/>
      <c r="V115" s="371"/>
      <c r="W115" s="17"/>
      <c r="X115" s="17"/>
      <c r="Y115" s="17"/>
      <c r="Z115" s="17"/>
      <c r="AA115" s="17"/>
      <c r="AB115" s="17"/>
      <c r="AC115" s="17"/>
      <c r="AD115" s="17"/>
      <c r="AE115" s="17"/>
      <c r="AF115" s="17"/>
      <c r="AG115" s="17"/>
      <c r="AH115" s="17"/>
      <c r="AI115" s="17"/>
      <c r="AJ115" s="17"/>
      <c r="AK115" s="17"/>
      <c r="AL115" s="17"/>
      <c r="AM115" s="17"/>
      <c r="AN115" s="17"/>
      <c r="AO115" s="17"/>
      <c r="AP115" s="372"/>
      <c r="AQ115" s="33"/>
      <c r="AR115" s="17"/>
      <c r="AS115" s="17"/>
      <c r="AT115" s="17"/>
      <c r="AU115" s="17"/>
      <c r="AV115" s="17"/>
      <c r="AW115" s="17"/>
      <c r="AX115" s="17"/>
      <c r="AY115" s="17"/>
      <c r="AZ115" s="17"/>
      <c r="BA115" s="17"/>
      <c r="BB115" s="17"/>
      <c r="BC115" s="17"/>
      <c r="BD115" s="17"/>
      <c r="BE115" s="17"/>
      <c r="BF115" s="17"/>
      <c r="BG115" s="17"/>
      <c r="BH115" s="17"/>
    </row>
    <row r="116" spans="1:60" ht="16.399999999999999" customHeight="1" thickBot="1" x14ac:dyDescent="0.4">
      <c r="A116" s="373"/>
      <c r="B116" s="173"/>
      <c r="C116" s="173"/>
      <c r="D116" s="173"/>
      <c r="E116" s="173"/>
      <c r="F116" s="173"/>
      <c r="G116" s="173"/>
      <c r="H116" s="173"/>
      <c r="I116" s="173"/>
      <c r="J116" s="173"/>
      <c r="K116" s="173"/>
      <c r="L116" s="173"/>
      <c r="M116" s="218"/>
      <c r="N116" s="218"/>
      <c r="O116" s="218"/>
      <c r="P116" s="218"/>
      <c r="Q116" s="218"/>
      <c r="R116" s="218"/>
      <c r="S116" s="218"/>
      <c r="T116" s="218"/>
      <c r="U116" s="371"/>
      <c r="V116" s="371"/>
      <c r="W116" s="17"/>
      <c r="X116" s="17"/>
      <c r="Y116" s="17"/>
      <c r="Z116" s="17"/>
      <c r="AA116" s="17"/>
      <c r="AB116" s="17"/>
      <c r="AC116" s="17"/>
      <c r="AD116" s="17"/>
      <c r="AE116" s="17"/>
      <c r="AF116" s="17"/>
      <c r="AG116" s="17"/>
      <c r="AH116" s="17"/>
      <c r="AI116" s="17"/>
      <c r="AJ116" s="17"/>
      <c r="AK116" s="17"/>
      <c r="AL116" s="17"/>
      <c r="AM116" s="17"/>
      <c r="AN116" s="17"/>
      <c r="AO116" s="17"/>
      <c r="AP116" s="372"/>
      <c r="AQ116" s="33"/>
      <c r="AR116" s="17"/>
      <c r="AS116" s="17"/>
      <c r="AT116" s="17"/>
      <c r="AU116" s="17"/>
      <c r="AV116" s="17"/>
      <c r="AW116" s="17"/>
      <c r="AX116" s="17"/>
      <c r="AY116" s="17"/>
      <c r="AZ116" s="17"/>
      <c r="BA116" s="17"/>
      <c r="BB116" s="17"/>
      <c r="BC116" s="17"/>
      <c r="BD116" s="17"/>
      <c r="BE116" s="17"/>
      <c r="BF116" s="17"/>
      <c r="BG116" s="17"/>
      <c r="BH116" s="17"/>
    </row>
    <row r="117" spans="1:60" ht="219.75" customHeight="1" thickBot="1" x14ac:dyDescent="0.4">
      <c r="A117" s="747" t="s">
        <v>421</v>
      </c>
      <c r="B117" s="748"/>
      <c r="C117" s="748"/>
      <c r="D117" s="748"/>
      <c r="E117" s="748"/>
      <c r="F117" s="748"/>
      <c r="G117" s="748"/>
      <c r="H117" s="748"/>
      <c r="I117" s="748"/>
      <c r="J117" s="748"/>
      <c r="K117" s="748"/>
      <c r="L117" s="749"/>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34"/>
      <c r="AQ117" s="33"/>
      <c r="AR117" s="17"/>
      <c r="AS117" s="17"/>
      <c r="AT117" s="17"/>
      <c r="AU117" s="17"/>
      <c r="AV117" s="17"/>
      <c r="AW117" s="17"/>
      <c r="AX117" s="17"/>
      <c r="AY117" s="17"/>
      <c r="AZ117" s="17"/>
      <c r="BA117" s="17"/>
      <c r="BB117" s="17"/>
      <c r="BC117" s="17"/>
      <c r="BD117" s="17"/>
      <c r="BE117" s="17"/>
      <c r="BF117" s="17"/>
      <c r="BG117" s="17"/>
      <c r="BH117" s="17"/>
    </row>
    <row r="118" spans="1:60" ht="16" customHeight="1" x14ac:dyDescent="0.35">
      <c r="A118" s="746"/>
      <c r="B118" s="698"/>
      <c r="C118" s="698"/>
      <c r="D118" s="698"/>
      <c r="E118" s="698"/>
      <c r="F118" s="698"/>
      <c r="G118" s="698"/>
      <c r="H118" s="698"/>
      <c r="I118" s="698"/>
      <c r="J118" s="698"/>
      <c r="K118" s="698"/>
      <c r="L118" s="698"/>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34"/>
      <c r="AQ118" s="33"/>
      <c r="AR118" s="17"/>
      <c r="AS118" s="17"/>
      <c r="AT118" s="17"/>
      <c r="AU118" s="17"/>
      <c r="AV118" s="17"/>
      <c r="AW118" s="17"/>
      <c r="AX118" s="17"/>
      <c r="AY118" s="17"/>
      <c r="AZ118" s="17"/>
      <c r="BA118" s="17"/>
      <c r="BB118" s="17"/>
      <c r="BC118" s="17"/>
      <c r="BD118" s="17"/>
      <c r="BE118" s="17"/>
      <c r="BF118" s="17"/>
      <c r="BG118" s="17"/>
      <c r="BH118" s="17"/>
    </row>
    <row r="119" spans="1:60" ht="14.5" customHeight="1" x14ac:dyDescent="0.35">
      <c r="A119" s="746"/>
      <c r="B119" s="698"/>
      <c r="C119" s="698"/>
      <c r="D119" s="698"/>
      <c r="E119" s="698"/>
      <c r="F119" s="698"/>
      <c r="G119" s="698"/>
      <c r="H119" s="698"/>
      <c r="I119" s="698"/>
      <c r="J119" s="698"/>
      <c r="K119" s="698"/>
      <c r="L119" s="698"/>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34"/>
      <c r="AQ119" s="33"/>
      <c r="AR119" s="17"/>
      <c r="AS119" s="17"/>
      <c r="AT119" s="17"/>
      <c r="AU119" s="17"/>
      <c r="AV119" s="17"/>
      <c r="AW119" s="17"/>
      <c r="AX119" s="17"/>
      <c r="AY119" s="17"/>
      <c r="AZ119" s="17"/>
      <c r="BA119" s="17"/>
      <c r="BB119" s="17"/>
      <c r="BC119" s="17"/>
      <c r="BD119" s="17"/>
      <c r="BE119" s="17"/>
      <c r="BF119" s="17"/>
      <c r="BG119" s="17"/>
      <c r="BH119" s="17"/>
    </row>
    <row r="120" spans="1:60" ht="15.75" customHeight="1" x14ac:dyDescent="0.35">
      <c r="A120" s="746"/>
      <c r="B120" s="698"/>
      <c r="C120" s="698"/>
      <c r="D120" s="698"/>
      <c r="E120" s="698"/>
      <c r="F120" s="698"/>
      <c r="G120" s="698"/>
      <c r="H120" s="698"/>
      <c r="I120" s="698"/>
      <c r="J120" s="698"/>
      <c r="K120" s="698"/>
      <c r="L120" s="698"/>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34"/>
      <c r="AQ120" s="33"/>
      <c r="AR120" s="17"/>
      <c r="AS120" s="17"/>
      <c r="AT120" s="17"/>
      <c r="AU120" s="17"/>
      <c r="AV120" s="17"/>
      <c r="AW120" s="17"/>
      <c r="AX120" s="17"/>
      <c r="AY120" s="17"/>
      <c r="AZ120" s="17"/>
      <c r="BA120" s="17"/>
      <c r="BB120" s="17"/>
      <c r="BC120" s="17"/>
      <c r="BD120" s="17"/>
      <c r="BE120" s="17"/>
      <c r="BF120" s="17"/>
      <c r="BG120" s="17"/>
      <c r="BH120" s="17"/>
    </row>
    <row r="121" spans="1:60" x14ac:dyDescent="0.3">
      <c r="Y121" s="17"/>
      <c r="Z121" s="17"/>
      <c r="AA121" s="17"/>
      <c r="AB121" s="17"/>
      <c r="AC121" s="17"/>
      <c r="AD121" s="17"/>
      <c r="AE121" s="17"/>
      <c r="AF121" s="17"/>
      <c r="AG121" s="17"/>
      <c r="AH121" s="17"/>
      <c r="AI121" s="17"/>
      <c r="AK121" s="17"/>
      <c r="AL121" s="17"/>
      <c r="AM121" s="17"/>
      <c r="AN121" s="17"/>
      <c r="AO121" s="17"/>
      <c r="AP121" s="34"/>
      <c r="AQ121" s="33"/>
      <c r="AR121" s="17"/>
      <c r="AS121" s="17"/>
      <c r="AT121" s="17"/>
      <c r="AU121" s="17"/>
      <c r="AV121" s="17"/>
      <c r="AW121" s="17"/>
      <c r="AX121" s="17"/>
      <c r="AY121" s="17"/>
      <c r="AZ121" s="17"/>
      <c r="BA121" s="17"/>
      <c r="BB121" s="17"/>
      <c r="BC121" s="17"/>
      <c r="BD121" s="17"/>
      <c r="BE121" s="17"/>
      <c r="BF121" s="17"/>
      <c r="BG121" s="17"/>
      <c r="BH121" s="17"/>
    </row>
  </sheetData>
  <sheetProtection algorithmName="SHA-512" hashValue="ilF4KP9AQO+Lc4MIjssMmKzXbHNqEzjkeIVqCSh5llgSVQ/sUNd2tZwzXCROOuw/5wiUQs53WYzYJiP0+VLS2A==" saltValue="z94FdogK6C6SwfPtJrTU+Q==" spinCount="100000" sheet="1" objects="1" scenarios="1"/>
  <mergeCells count="204">
    <mergeCell ref="A115:L115"/>
    <mergeCell ref="A117:L117"/>
    <mergeCell ref="A118:L118"/>
    <mergeCell ref="A119:L119"/>
    <mergeCell ref="A120:L120"/>
    <mergeCell ref="B2:C2"/>
    <mergeCell ref="D2:J2"/>
    <mergeCell ref="B3:C3"/>
    <mergeCell ref="D3:J3"/>
    <mergeCell ref="B8:C8"/>
    <mergeCell ref="I8:J8"/>
    <mergeCell ref="B9:C9"/>
    <mergeCell ref="I9:J9"/>
    <mergeCell ref="A21:A43"/>
    <mergeCell ref="B4:C4"/>
    <mergeCell ref="I4:J4"/>
    <mergeCell ref="B5:C5"/>
    <mergeCell ref="I5:J6"/>
    <mergeCell ref="B6:C6"/>
    <mergeCell ref="B7:C7"/>
    <mergeCell ref="A81:A89"/>
    <mergeCell ref="B81:E81"/>
    <mergeCell ref="B82:C82"/>
    <mergeCell ref="B83:E83"/>
    <mergeCell ref="B84:E84"/>
    <mergeCell ref="L79:P79"/>
    <mergeCell ref="R79:V79"/>
    <mergeCell ref="X79:AB79"/>
    <mergeCell ref="AD79:AH79"/>
    <mergeCell ref="B69:E69"/>
    <mergeCell ref="B72:E72"/>
    <mergeCell ref="B73:E73"/>
    <mergeCell ref="B74:E74"/>
    <mergeCell ref="B75:E75"/>
    <mergeCell ref="B85:E85"/>
    <mergeCell ref="B86:E86"/>
    <mergeCell ref="B87:E87"/>
    <mergeCell ref="B89:J89"/>
    <mergeCell ref="L89:P89"/>
    <mergeCell ref="R89:V89"/>
    <mergeCell ref="X89:AB89"/>
    <mergeCell ref="AD89:AH89"/>
    <mergeCell ref="R93:V93"/>
    <mergeCell ref="X93:AB93"/>
    <mergeCell ref="AD93:AH93"/>
    <mergeCell ref="F94:J94"/>
    <mergeCell ref="L94:P94"/>
    <mergeCell ref="R94:V94"/>
    <mergeCell ref="X94:AB94"/>
    <mergeCell ref="AD94:AH94"/>
    <mergeCell ref="F91:J91"/>
    <mergeCell ref="L91:P91"/>
    <mergeCell ref="R91:V91"/>
    <mergeCell ref="X91:AB91"/>
    <mergeCell ref="AD91:AH91"/>
    <mergeCell ref="R52:V52"/>
    <mergeCell ref="X52:AB52"/>
    <mergeCell ref="AD52:AH52"/>
    <mergeCell ref="B46:E46"/>
    <mergeCell ref="B48:E48"/>
    <mergeCell ref="AJ52:AN52"/>
    <mergeCell ref="L21:M21"/>
    <mergeCell ref="R21:S21"/>
    <mergeCell ref="X21:Y21"/>
    <mergeCell ref="AD21:AE21"/>
    <mergeCell ref="AJ21:AK21"/>
    <mergeCell ref="B43:H43"/>
    <mergeCell ref="L43:N43"/>
    <mergeCell ref="R43:T43"/>
    <mergeCell ref="X43:Z43"/>
    <mergeCell ref="AD43:AF43"/>
    <mergeCell ref="AJ43:AL43"/>
    <mergeCell ref="B49:E49"/>
    <mergeCell ref="B50:E50"/>
    <mergeCell ref="B51:E51"/>
    <mergeCell ref="B45:E45"/>
    <mergeCell ref="F21:G21"/>
    <mergeCell ref="L52:P52"/>
    <mergeCell ref="F53:J53"/>
    <mergeCell ref="B54:E54"/>
    <mergeCell ref="B59:E59"/>
    <mergeCell ref="B65:J65"/>
    <mergeCell ref="L65:P65"/>
    <mergeCell ref="R65:V65"/>
    <mergeCell ref="X65:AB65"/>
    <mergeCell ref="AD65:AH65"/>
    <mergeCell ref="B64:E64"/>
    <mergeCell ref="B60:E60"/>
    <mergeCell ref="B61:E61"/>
    <mergeCell ref="B55:E55"/>
    <mergeCell ref="B56:E56"/>
    <mergeCell ref="B57:E57"/>
    <mergeCell ref="B58:E58"/>
    <mergeCell ref="B62:E62"/>
    <mergeCell ref="B63:E63"/>
    <mergeCell ref="B53:E53"/>
    <mergeCell ref="AJ65:AN65"/>
    <mergeCell ref="A67:A79"/>
    <mergeCell ref="B67:E67"/>
    <mergeCell ref="B68:E68"/>
    <mergeCell ref="B70:E70"/>
    <mergeCell ref="B71:J71"/>
    <mergeCell ref="L71:P71"/>
    <mergeCell ref="R71:V71"/>
    <mergeCell ref="X71:AB71"/>
    <mergeCell ref="AD71:AH71"/>
    <mergeCell ref="AJ71:AN71"/>
    <mergeCell ref="B76:E76"/>
    <mergeCell ref="B77:E77"/>
    <mergeCell ref="B78:E78"/>
    <mergeCell ref="B79:J79"/>
    <mergeCell ref="AJ79:AN79"/>
    <mergeCell ref="A45:A65"/>
    <mergeCell ref="B47:J47"/>
    <mergeCell ref="L47:P47"/>
    <mergeCell ref="R47:V47"/>
    <mergeCell ref="X47:AB47"/>
    <mergeCell ref="AD47:AH47"/>
    <mergeCell ref="AJ47:AN47"/>
    <mergeCell ref="B52:J52"/>
    <mergeCell ref="F97:J97"/>
    <mergeCell ref="L97:P97"/>
    <mergeCell ref="R97:V97"/>
    <mergeCell ref="X97:AB97"/>
    <mergeCell ref="AD97:AH97"/>
    <mergeCell ref="AJ97:AN97"/>
    <mergeCell ref="AJ89:AN89"/>
    <mergeCell ref="AJ91:AN91"/>
    <mergeCell ref="AJ93:AN93"/>
    <mergeCell ref="AJ94:AN94"/>
    <mergeCell ref="AJ95:AN95"/>
    <mergeCell ref="AJ96:AN96"/>
    <mergeCell ref="F95:J95"/>
    <mergeCell ref="L95:P95"/>
    <mergeCell ref="R95:V95"/>
    <mergeCell ref="X95:AB95"/>
    <mergeCell ref="AD95:AH95"/>
    <mergeCell ref="F96:J96"/>
    <mergeCell ref="L96:P96"/>
    <mergeCell ref="R96:V96"/>
    <mergeCell ref="X96:AB96"/>
    <mergeCell ref="AD96:AH96"/>
    <mergeCell ref="F93:J93"/>
    <mergeCell ref="L93:P93"/>
    <mergeCell ref="F100:J100"/>
    <mergeCell ref="L100:P100"/>
    <mergeCell ref="R100:V100"/>
    <mergeCell ref="X100:AB100"/>
    <mergeCell ref="AD100:AH100"/>
    <mergeCell ref="AJ100:AN100"/>
    <mergeCell ref="F98:J98"/>
    <mergeCell ref="L98:P98"/>
    <mergeCell ref="R98:V98"/>
    <mergeCell ref="X98:AB98"/>
    <mergeCell ref="AD98:AH98"/>
    <mergeCell ref="AJ98:AN98"/>
    <mergeCell ref="F102:J102"/>
    <mergeCell ref="L102:P102"/>
    <mergeCell ref="R102:V102"/>
    <mergeCell ref="X102:AB102"/>
    <mergeCell ref="AD102:AH102"/>
    <mergeCell ref="AJ102:AN102"/>
    <mergeCell ref="F101:J101"/>
    <mergeCell ref="L101:P101"/>
    <mergeCell ref="R101:V101"/>
    <mergeCell ref="X101:AB101"/>
    <mergeCell ref="AD101:AH101"/>
    <mergeCell ref="AJ101:AN101"/>
    <mergeCell ref="F104:J104"/>
    <mergeCell ref="L104:P104"/>
    <mergeCell ref="R104:V104"/>
    <mergeCell ref="X104:AB104"/>
    <mergeCell ref="AD104:AH104"/>
    <mergeCell ref="AJ104:AN104"/>
    <mergeCell ref="F103:J103"/>
    <mergeCell ref="L103:P103"/>
    <mergeCell ref="R103:V103"/>
    <mergeCell ref="X103:AB103"/>
    <mergeCell ref="AD103:AH103"/>
    <mergeCell ref="AJ103:AN103"/>
    <mergeCell ref="F106:J106"/>
    <mergeCell ref="L106:P106"/>
    <mergeCell ref="R106:V106"/>
    <mergeCell ref="X106:AB106"/>
    <mergeCell ref="AD106:AH106"/>
    <mergeCell ref="AJ106:AN106"/>
    <mergeCell ref="F105:J105"/>
    <mergeCell ref="L105:P105"/>
    <mergeCell ref="R105:V105"/>
    <mergeCell ref="X105:AB105"/>
    <mergeCell ref="AD105:AH105"/>
    <mergeCell ref="AJ105:AN105"/>
    <mergeCell ref="F108:J108"/>
    <mergeCell ref="L108:P108"/>
    <mergeCell ref="R108:V108"/>
    <mergeCell ref="X108:AB108"/>
    <mergeCell ref="AD108:AH108"/>
    <mergeCell ref="AJ108:AN108"/>
    <mergeCell ref="F107:J107"/>
    <mergeCell ref="L107:P107"/>
    <mergeCell ref="R107:V107"/>
    <mergeCell ref="X107:AB107"/>
    <mergeCell ref="AD107:AH107"/>
    <mergeCell ref="AJ107:AN107"/>
  </mergeCells>
  <phoneticPr fontId="90" type="noConversion"/>
  <dataValidations count="3">
    <dataValidation type="list" sqref="D23:D39" xr:uid="{486F2C78-FDF2-4D60-B4FC-F3189AB1A455}">
      <formula1>$D$12:$D$18</formula1>
    </dataValidation>
    <dataValidation type="list" allowBlank="1" showErrorMessage="1" sqref="E23:E42" xr:uid="{6333CDAD-87F8-416A-A217-503D21FF581E}">
      <formula1>$E$10:$E$11</formula1>
    </dataValidation>
    <dataValidation type="list" allowBlank="1" showErrorMessage="1" sqref="C23:C42" xr:uid="{FF717C4C-6BA2-4BAD-BAB8-BEF6A71BBCA2}">
      <formula1>$D$10:$D$11</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09D8-17D1-4385-A258-A6D7C446134A}">
  <dimension ref="A1:BH121"/>
  <sheetViews>
    <sheetView topLeftCell="A53" zoomScaleNormal="100" workbookViewId="0">
      <selection activeCell="J60" sqref="J60"/>
    </sheetView>
  </sheetViews>
  <sheetFormatPr defaultColWidth="9.1796875" defaultRowHeight="13" x14ac:dyDescent="0.3"/>
  <cols>
    <col min="1" max="1" width="5.453125" style="1" customWidth="1"/>
    <col min="2" max="2" width="28.453125" style="1" customWidth="1"/>
    <col min="3" max="3" width="7.54296875" style="1" customWidth="1"/>
    <col min="4" max="4" width="30.453125" style="1" customWidth="1"/>
    <col min="5" max="5" width="10.453125" style="1" customWidth="1"/>
    <col min="6" max="6" width="10.54296875" style="1" customWidth="1"/>
    <col min="7" max="7" width="9.81640625" style="1" customWidth="1"/>
    <col min="8" max="8" width="10" style="1" customWidth="1"/>
    <col min="9" max="9" width="10.54296875" style="1" customWidth="1"/>
    <col min="10" max="10" width="9.7265625" style="1" customWidth="1"/>
    <col min="11" max="11" width="11.81640625" style="1" customWidth="1"/>
    <col min="12" max="12" width="11.54296875" style="1" customWidth="1"/>
    <col min="13" max="13" width="9.81640625" style="1" customWidth="1"/>
    <col min="14" max="14" width="9.54296875" style="1" customWidth="1"/>
    <col min="15" max="15" width="10.54296875" style="1" customWidth="1"/>
    <col min="16" max="16" width="9.81640625" style="1" customWidth="1"/>
    <col min="17" max="17" width="12.26953125" style="1" customWidth="1"/>
    <col min="18" max="18" width="10.7265625" style="1" customWidth="1"/>
    <col min="19" max="19" width="9.81640625" style="1" customWidth="1"/>
    <col min="20" max="20" width="9.54296875" style="1" customWidth="1"/>
    <col min="21" max="21" width="10.54296875" style="1" customWidth="1"/>
    <col min="22" max="22" width="9.7265625" style="1" customWidth="1"/>
    <col min="23" max="23" width="12.1796875" style="1" customWidth="1"/>
    <col min="24" max="24" width="11.54296875" style="1" customWidth="1"/>
    <col min="25" max="25" width="9.81640625" style="1" customWidth="1"/>
    <col min="26" max="26" width="9.54296875" style="1" customWidth="1"/>
    <col min="27" max="27" width="9.81640625" style="1" customWidth="1"/>
    <col min="28" max="28" width="9" style="1" customWidth="1"/>
    <col min="29" max="29" width="12.26953125" style="1" customWidth="1"/>
    <col min="30" max="30" width="11.54296875" style="1" customWidth="1"/>
    <col min="31" max="31" width="9.81640625" style="1" customWidth="1"/>
    <col min="32" max="32" width="9" style="1" customWidth="1"/>
    <col min="33" max="33" width="10.26953125" style="1" customWidth="1"/>
    <col min="34" max="34" width="9" style="1" customWidth="1"/>
    <col min="35" max="35" width="12" style="1" customWidth="1"/>
    <col min="36" max="36" width="11.54296875" style="1" hidden="1" customWidth="1"/>
    <col min="37" max="37" width="9.81640625" style="1" hidden="1" customWidth="1"/>
    <col min="38" max="38" width="9.54296875" style="1" hidden="1" customWidth="1"/>
    <col min="39" max="39" width="9.81640625" style="1" hidden="1" customWidth="1"/>
    <col min="40" max="40" width="9" style="1" hidden="1" customWidth="1"/>
    <col min="41" max="41" width="12.26953125" style="1" hidden="1" customWidth="1"/>
    <col min="42" max="42" width="14.26953125" style="200" customWidth="1"/>
    <col min="43" max="43" width="12.1796875" style="201" customWidth="1"/>
    <col min="44" max="44" width="2.54296875" style="1" customWidth="1"/>
    <col min="45" max="45" width="13.54296875" style="1" customWidth="1"/>
    <col min="46" max="50" width="9" style="1" customWidth="1"/>
    <col min="51" max="16384" width="9.1796875" style="1"/>
  </cols>
  <sheetData>
    <row r="1" spans="1:53"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34"/>
      <c r="AQ1" s="33"/>
      <c r="AR1" s="17"/>
      <c r="AS1" s="17"/>
      <c r="AT1" s="17"/>
      <c r="AU1" s="17"/>
      <c r="AV1" s="17"/>
      <c r="AW1" s="17"/>
      <c r="AX1" s="17"/>
      <c r="AY1" s="17"/>
      <c r="AZ1" s="17"/>
      <c r="BA1" s="17"/>
    </row>
    <row r="2" spans="1:53" ht="21.75" customHeight="1" x14ac:dyDescent="0.35">
      <c r="A2" s="17"/>
      <c r="B2" s="718" t="s">
        <v>205</v>
      </c>
      <c r="C2" s="723"/>
      <c r="D2" s="720"/>
      <c r="E2" s="728"/>
      <c r="F2" s="728"/>
      <c r="G2" s="728"/>
      <c r="H2" s="728"/>
      <c r="I2" s="728"/>
      <c r="J2" s="729"/>
      <c r="L2" s="279" t="s">
        <v>156</v>
      </c>
      <c r="N2" s="218"/>
      <c r="O2" s="218"/>
      <c r="P2" s="218"/>
      <c r="Q2" s="218"/>
      <c r="R2" s="218"/>
      <c r="S2" s="17"/>
      <c r="T2" s="17"/>
      <c r="U2" s="17"/>
      <c r="V2" s="17"/>
      <c r="W2" s="17"/>
      <c r="X2" s="17"/>
      <c r="Y2" s="17"/>
      <c r="Z2" s="17"/>
      <c r="AA2" s="17"/>
      <c r="AB2" s="17"/>
      <c r="AC2" s="17"/>
      <c r="AD2" s="17"/>
      <c r="AE2" s="17"/>
      <c r="AF2" s="17"/>
      <c r="AG2" s="17"/>
      <c r="AH2" s="17"/>
      <c r="AI2" s="17"/>
      <c r="AJ2" s="17"/>
      <c r="AK2" s="17"/>
      <c r="AL2" s="17"/>
      <c r="AM2" s="17"/>
      <c r="AN2" s="17"/>
      <c r="AO2" s="17"/>
      <c r="AP2" s="34"/>
      <c r="AQ2" s="33"/>
      <c r="AR2" s="17"/>
      <c r="AS2" s="17"/>
      <c r="AT2" s="17"/>
      <c r="AU2" s="17"/>
      <c r="AV2" s="17"/>
      <c r="AW2" s="17"/>
      <c r="AX2" s="17"/>
      <c r="AY2" s="17"/>
      <c r="AZ2" s="17"/>
      <c r="BA2" s="17"/>
    </row>
    <row r="3" spans="1:53" ht="32.5" customHeight="1" x14ac:dyDescent="0.35">
      <c r="A3" s="17"/>
      <c r="B3" s="835" t="s">
        <v>158</v>
      </c>
      <c r="C3" s="836"/>
      <c r="D3" s="869" t="s">
        <v>424</v>
      </c>
      <c r="E3" s="870"/>
      <c r="F3" s="870"/>
      <c r="G3" s="870"/>
      <c r="H3" s="870"/>
      <c r="I3" s="870"/>
      <c r="J3" s="871"/>
      <c r="K3" s="17"/>
      <c r="L3" s="17"/>
      <c r="N3" s="218"/>
      <c r="O3" s="218"/>
      <c r="P3" s="218"/>
      <c r="Q3" s="218"/>
      <c r="S3" s="17"/>
      <c r="T3" s="17"/>
      <c r="U3" s="14"/>
      <c r="V3" s="14"/>
      <c r="W3" s="14"/>
      <c r="X3" s="14"/>
      <c r="Y3" s="17"/>
      <c r="Z3" s="17"/>
      <c r="AA3" s="17"/>
      <c r="AB3" s="15"/>
      <c r="AC3" s="15"/>
      <c r="AD3" s="15"/>
      <c r="AE3" s="17"/>
      <c r="AF3" s="17"/>
      <c r="AG3" s="17"/>
      <c r="AH3" s="15"/>
      <c r="AI3" s="15"/>
      <c r="AJ3" s="14"/>
      <c r="AK3" s="17"/>
      <c r="AL3" s="17"/>
      <c r="AM3" s="17"/>
      <c r="AN3" s="15"/>
      <c r="AO3" s="15"/>
      <c r="AP3" s="16"/>
      <c r="AQ3" s="354"/>
      <c r="AR3" s="17"/>
      <c r="AS3" s="17"/>
      <c r="AT3" s="17"/>
      <c r="AU3" s="17"/>
      <c r="AV3" s="17"/>
      <c r="AW3" s="17"/>
      <c r="AX3" s="17"/>
      <c r="AY3" s="17"/>
      <c r="AZ3" s="17"/>
      <c r="BA3" s="17"/>
    </row>
    <row r="4" spans="1:53" ht="16.5" customHeight="1" x14ac:dyDescent="0.35">
      <c r="A4" s="17"/>
      <c r="B4" s="718" t="s">
        <v>10</v>
      </c>
      <c r="C4" s="723"/>
      <c r="D4" s="374">
        <f>Instructions!C6</f>
        <v>0</v>
      </c>
      <c r="E4" s="288"/>
      <c r="G4" s="17"/>
      <c r="H4" s="17"/>
      <c r="I4" s="834" t="s">
        <v>11</v>
      </c>
      <c r="J4" s="834"/>
      <c r="K4" s="17"/>
      <c r="L4" s="17"/>
      <c r="M4" s="17"/>
      <c r="N4" s="17"/>
      <c r="O4" s="17"/>
      <c r="P4" s="18"/>
      <c r="Q4" s="18"/>
      <c r="R4" s="17"/>
      <c r="S4" s="17"/>
      <c r="T4" s="17"/>
      <c r="U4" s="17"/>
      <c r="V4" s="18"/>
      <c r="W4" s="18"/>
      <c r="X4" s="18"/>
      <c r="Y4" s="17"/>
      <c r="Z4" s="17"/>
      <c r="AA4" s="17"/>
      <c r="AB4" s="18"/>
      <c r="AC4" s="18"/>
      <c r="AD4" s="18"/>
      <c r="AE4" s="17"/>
      <c r="AF4" s="17"/>
      <c r="AG4" s="17"/>
      <c r="AH4" s="18"/>
      <c r="AI4" s="18"/>
      <c r="AJ4" s="18"/>
      <c r="AK4" s="17"/>
      <c r="AL4" s="17"/>
      <c r="AM4" s="17"/>
      <c r="AN4" s="18"/>
      <c r="AO4" s="18"/>
      <c r="AP4" s="19"/>
      <c r="AQ4" s="19"/>
      <c r="AR4" s="17"/>
      <c r="AS4" s="17"/>
      <c r="AT4" s="17"/>
      <c r="AU4" s="17"/>
      <c r="AV4" s="17"/>
      <c r="AW4" s="17"/>
      <c r="AX4" s="17"/>
      <c r="AY4" s="17"/>
      <c r="AZ4" s="17"/>
      <c r="BA4" s="17"/>
    </row>
    <row r="5" spans="1:53" ht="17.25" customHeight="1" x14ac:dyDescent="0.35">
      <c r="A5" s="17"/>
      <c r="B5" s="716" t="s">
        <v>12</v>
      </c>
      <c r="C5" s="717"/>
      <c r="D5" s="375">
        <f>Instructions!C8</f>
        <v>0</v>
      </c>
      <c r="E5" s="20"/>
      <c r="G5" s="17"/>
      <c r="H5" s="17"/>
      <c r="I5" s="826">
        <v>0</v>
      </c>
      <c r="J5" s="826"/>
      <c r="K5" s="17"/>
      <c r="L5" s="17"/>
      <c r="M5" s="17"/>
      <c r="N5" s="17"/>
      <c r="O5" s="17"/>
      <c r="P5" s="18"/>
      <c r="Q5" s="18"/>
      <c r="R5" s="18"/>
      <c r="S5" s="17"/>
      <c r="T5" s="17"/>
      <c r="U5" s="17"/>
      <c r="V5" s="18"/>
      <c r="W5" s="18"/>
      <c r="X5" s="18"/>
      <c r="Y5" s="17"/>
      <c r="Z5" s="17"/>
      <c r="AA5" s="17"/>
      <c r="AB5" s="18"/>
      <c r="AC5" s="18"/>
      <c r="AD5" s="18"/>
      <c r="AE5" s="17"/>
      <c r="AF5" s="17"/>
      <c r="AG5" s="17"/>
      <c r="AH5" s="18"/>
      <c r="AI5" s="18"/>
      <c r="AJ5" s="18"/>
      <c r="AK5" s="17"/>
      <c r="AL5" s="17"/>
      <c r="AM5" s="17"/>
      <c r="AN5" s="18"/>
      <c r="AO5" s="18"/>
      <c r="AP5" s="19"/>
      <c r="AQ5" s="19"/>
      <c r="AR5" s="17"/>
      <c r="AS5" s="17"/>
      <c r="AT5" s="17"/>
      <c r="AU5" s="17"/>
      <c r="AV5" s="17"/>
      <c r="AW5" s="17"/>
      <c r="AX5" s="17"/>
      <c r="AY5" s="17"/>
      <c r="AZ5" s="17"/>
      <c r="BA5" s="17"/>
    </row>
    <row r="6" spans="1:53" ht="16.5" customHeight="1" x14ac:dyDescent="0.35">
      <c r="A6" s="17"/>
      <c r="B6" s="716" t="s">
        <v>13</v>
      </c>
      <c r="C6" s="717"/>
      <c r="D6" s="375">
        <f>Instructions!C9</f>
        <v>0</v>
      </c>
      <c r="E6" s="20"/>
      <c r="G6" s="17"/>
      <c r="H6" s="17"/>
      <c r="I6" s="826"/>
      <c r="J6" s="826"/>
      <c r="K6" s="17"/>
      <c r="L6" s="17"/>
      <c r="M6" s="21"/>
      <c r="N6" s="17"/>
      <c r="O6" s="17"/>
      <c r="P6" s="18"/>
      <c r="Q6" s="18"/>
      <c r="R6" s="18"/>
      <c r="S6" s="17"/>
      <c r="T6" s="17"/>
      <c r="U6" s="17"/>
      <c r="V6" s="18"/>
      <c r="W6" s="18"/>
      <c r="X6" s="18"/>
      <c r="Y6" s="17"/>
      <c r="Z6" s="17"/>
      <c r="AA6" s="17"/>
      <c r="AB6" s="18"/>
      <c r="AC6" s="18"/>
      <c r="AD6" s="18"/>
      <c r="AE6" s="17"/>
      <c r="AF6" s="17"/>
      <c r="AG6" s="17"/>
      <c r="AH6" s="18"/>
      <c r="AI6" s="18"/>
      <c r="AJ6" s="18"/>
      <c r="AK6" s="17"/>
      <c r="AL6" s="17"/>
      <c r="AM6" s="17"/>
      <c r="AN6" s="18"/>
      <c r="AO6" s="18"/>
      <c r="AP6" s="19"/>
      <c r="AQ6" s="19"/>
      <c r="AR6" s="17"/>
      <c r="AS6" s="17"/>
      <c r="AT6" s="17"/>
      <c r="AU6" s="17"/>
      <c r="AV6" s="17"/>
      <c r="AW6" s="17"/>
      <c r="AX6" s="17"/>
      <c r="AY6" s="17"/>
      <c r="AZ6" s="17"/>
      <c r="BA6" s="17"/>
    </row>
    <row r="7" spans="1:53" ht="15.75" customHeight="1" x14ac:dyDescent="0.35">
      <c r="A7" s="17"/>
      <c r="B7" s="716" t="s">
        <v>14</v>
      </c>
      <c r="C7" s="717"/>
      <c r="D7" s="22">
        <f>IF(D6="",0,(ROUNDUP(((D6-D5)/366),0)))</f>
        <v>0</v>
      </c>
      <c r="E7" s="23"/>
      <c r="G7" s="17"/>
      <c r="H7" s="24"/>
      <c r="I7" s="24"/>
      <c r="J7" s="25"/>
      <c r="K7" s="17"/>
      <c r="L7" s="17"/>
      <c r="M7" s="17"/>
      <c r="N7" s="17"/>
      <c r="O7" s="17"/>
      <c r="P7" s="18"/>
      <c r="Q7" s="18"/>
      <c r="R7" s="18"/>
      <c r="S7" s="17"/>
      <c r="T7" s="17"/>
      <c r="U7" s="17"/>
      <c r="V7" s="18"/>
      <c r="W7" s="18"/>
      <c r="X7" s="18"/>
      <c r="Y7" s="17"/>
      <c r="Z7" s="17"/>
      <c r="AA7" s="17"/>
      <c r="AB7" s="18"/>
      <c r="AC7" s="18"/>
      <c r="AD7" s="18"/>
      <c r="AE7" s="17"/>
      <c r="AF7" s="17"/>
      <c r="AG7" s="17"/>
      <c r="AH7" s="18"/>
      <c r="AI7" s="18"/>
      <c r="AJ7" s="18"/>
      <c r="AK7" s="17"/>
      <c r="AL7" s="17"/>
      <c r="AM7" s="17"/>
      <c r="AN7" s="18"/>
      <c r="AO7" s="18"/>
      <c r="AP7" s="19"/>
      <c r="AQ7" s="19"/>
      <c r="AR7" s="17"/>
      <c r="AS7" s="17"/>
      <c r="AT7" s="17"/>
      <c r="AU7" s="17"/>
      <c r="AV7" s="17"/>
      <c r="AW7" s="17"/>
      <c r="AX7" s="17"/>
      <c r="AY7" s="17"/>
      <c r="AZ7" s="17"/>
      <c r="BA7" s="17"/>
    </row>
    <row r="8" spans="1:53" ht="15.75" customHeight="1" x14ac:dyDescent="0.35">
      <c r="A8" s="17"/>
      <c r="B8" s="827" t="s">
        <v>15</v>
      </c>
      <c r="C8" s="828"/>
      <c r="D8" s="376">
        <f>Instructions!C11</f>
        <v>0</v>
      </c>
      <c r="E8" s="26"/>
      <c r="G8" s="17"/>
      <c r="H8" s="24"/>
      <c r="I8" s="829" t="s">
        <v>16</v>
      </c>
      <c r="J8" s="830"/>
      <c r="K8" s="17"/>
      <c r="L8" s="280"/>
      <c r="M8" s="17"/>
      <c r="N8" s="17"/>
      <c r="O8" s="17"/>
      <c r="P8" s="18"/>
      <c r="Q8" s="18"/>
      <c r="R8" s="18"/>
      <c r="S8" s="17"/>
      <c r="T8" s="17"/>
      <c r="U8" s="17"/>
      <c r="V8" s="18"/>
      <c r="W8" s="18"/>
      <c r="X8" s="18"/>
      <c r="Y8" s="17"/>
      <c r="Z8" s="17"/>
      <c r="AA8" s="17"/>
      <c r="AB8" s="18"/>
      <c r="AC8" s="18"/>
      <c r="AD8" s="18"/>
      <c r="AE8" s="17"/>
      <c r="AF8" s="17"/>
      <c r="AG8" s="17"/>
      <c r="AH8" s="18"/>
      <c r="AI8" s="18"/>
      <c r="AJ8" s="18"/>
      <c r="AK8" s="17"/>
      <c r="AL8" s="17"/>
      <c r="AM8" s="17"/>
      <c r="AN8" s="18"/>
      <c r="AO8" s="18"/>
      <c r="AP8" s="19"/>
      <c r="AQ8" s="19"/>
      <c r="AR8" s="17"/>
      <c r="AS8" s="17"/>
      <c r="AT8" s="17"/>
      <c r="AU8" s="17"/>
      <c r="AV8" s="17"/>
      <c r="AW8" s="17"/>
      <c r="AX8" s="17"/>
      <c r="AY8" s="17"/>
      <c r="AZ8" s="17"/>
      <c r="BA8" s="17"/>
    </row>
    <row r="9" spans="1:53" ht="17.25" customHeight="1" x14ac:dyDescent="0.35">
      <c r="A9" s="17"/>
      <c r="B9" s="831" t="s">
        <v>17</v>
      </c>
      <c r="C9" s="831"/>
      <c r="D9" s="376" t="str">
        <f>Instructions!C12</f>
        <v>MTDC</v>
      </c>
      <c r="E9" s="27"/>
      <c r="F9" s="17"/>
      <c r="G9" s="17"/>
      <c r="H9" s="24"/>
      <c r="I9" s="832">
        <v>0.56999999999999995</v>
      </c>
      <c r="J9" s="833"/>
      <c r="K9" s="17"/>
      <c r="L9" s="280"/>
      <c r="M9" s="17"/>
      <c r="N9" s="17"/>
      <c r="O9" s="17"/>
      <c r="P9" s="18"/>
      <c r="Q9" s="18"/>
      <c r="R9" s="18"/>
      <c r="S9" s="17"/>
      <c r="T9" s="17"/>
      <c r="U9" s="17"/>
      <c r="V9" s="18"/>
      <c r="W9" s="18"/>
      <c r="X9" s="18"/>
      <c r="Y9" s="17"/>
      <c r="Z9" s="17"/>
      <c r="AA9" s="17"/>
      <c r="AB9" s="18"/>
      <c r="AC9" s="18"/>
      <c r="AD9" s="18"/>
      <c r="AE9" s="17"/>
      <c r="AF9" s="17"/>
      <c r="AG9" s="17"/>
      <c r="AH9" s="18"/>
      <c r="AI9" s="18"/>
      <c r="AJ9" s="18"/>
      <c r="AK9" s="17"/>
      <c r="AL9" s="17"/>
      <c r="AM9" s="17"/>
      <c r="AN9" s="18"/>
      <c r="AO9" s="18"/>
      <c r="AP9" s="19"/>
      <c r="AQ9" s="19"/>
      <c r="AR9" s="17"/>
      <c r="AS9" s="17"/>
      <c r="AT9" s="17"/>
      <c r="AU9" s="17"/>
      <c r="AV9" s="17"/>
      <c r="AW9" s="17"/>
      <c r="AX9" s="17"/>
      <c r="AY9" s="17"/>
      <c r="AZ9" s="17"/>
      <c r="BA9" s="17"/>
    </row>
    <row r="10" spans="1:53" ht="17.25" hidden="1" customHeight="1" x14ac:dyDescent="0.35">
      <c r="A10" s="17"/>
      <c r="B10" s="300"/>
      <c r="C10" s="300"/>
      <c r="D10" s="27" t="s">
        <v>33</v>
      </c>
      <c r="E10" s="27" t="s">
        <v>179</v>
      </c>
      <c r="H10" s="301"/>
      <c r="I10" s="302"/>
      <c r="J10" s="303"/>
      <c r="K10" s="17"/>
      <c r="L10" s="280"/>
      <c r="M10" s="17"/>
      <c r="N10" s="17"/>
      <c r="O10" s="17"/>
      <c r="P10" s="18"/>
      <c r="Q10" s="18"/>
      <c r="R10" s="18"/>
      <c r="S10" s="17"/>
      <c r="T10" s="17"/>
      <c r="U10" s="17"/>
      <c r="V10" s="18"/>
      <c r="W10" s="18"/>
      <c r="X10" s="18"/>
      <c r="Y10" s="17"/>
      <c r="Z10" s="17"/>
      <c r="AA10" s="17"/>
      <c r="AB10" s="18"/>
      <c r="AC10" s="18"/>
      <c r="AD10" s="18"/>
      <c r="AE10" s="17"/>
      <c r="AF10" s="17"/>
      <c r="AG10" s="17"/>
      <c r="AH10" s="18"/>
      <c r="AI10" s="18"/>
      <c r="AJ10" s="18"/>
      <c r="AK10" s="17"/>
      <c r="AL10" s="17"/>
      <c r="AM10" s="17"/>
      <c r="AN10" s="18"/>
      <c r="AO10" s="18"/>
      <c r="AP10" s="19"/>
      <c r="AQ10" s="19"/>
      <c r="AR10" s="17"/>
      <c r="AS10" s="17"/>
      <c r="AT10" s="17"/>
      <c r="AU10" s="17"/>
      <c r="AV10" s="17"/>
      <c r="AW10" s="17"/>
      <c r="AX10" s="17"/>
      <c r="AY10" s="17"/>
      <c r="AZ10" s="17"/>
      <c r="BA10" s="17"/>
    </row>
    <row r="11" spans="1:53" ht="17.25" hidden="1" customHeight="1" x14ac:dyDescent="0.35">
      <c r="A11" s="17"/>
      <c r="B11" s="300"/>
      <c r="C11" s="300"/>
      <c r="D11" s="27" t="s">
        <v>34</v>
      </c>
      <c r="E11" s="27" t="s">
        <v>180</v>
      </c>
      <c r="H11" s="301"/>
      <c r="I11" s="302"/>
      <c r="J11" s="303"/>
      <c r="K11" s="17"/>
      <c r="L11" s="280"/>
      <c r="M11" s="17"/>
      <c r="N11" s="17"/>
      <c r="O11" s="17"/>
      <c r="P11" s="18"/>
      <c r="Q11" s="18"/>
      <c r="R11" s="18"/>
      <c r="S11" s="17"/>
      <c r="T11" s="17"/>
      <c r="U11" s="17"/>
      <c r="V11" s="18"/>
      <c r="W11" s="18"/>
      <c r="X11" s="18"/>
      <c r="Y11" s="17"/>
      <c r="Z11" s="17"/>
      <c r="AA11" s="17"/>
      <c r="AB11" s="18"/>
      <c r="AC11" s="18"/>
      <c r="AD11" s="18"/>
      <c r="AE11" s="17"/>
      <c r="AF11" s="17"/>
      <c r="AG11" s="17"/>
      <c r="AH11" s="18"/>
      <c r="AI11" s="18"/>
      <c r="AJ11" s="18"/>
      <c r="AK11" s="17"/>
      <c r="AL11" s="17"/>
      <c r="AM11" s="17"/>
      <c r="AN11" s="18"/>
      <c r="AO11" s="18"/>
      <c r="AP11" s="19"/>
      <c r="AQ11" s="19"/>
      <c r="AR11" s="17"/>
      <c r="AS11" s="17"/>
      <c r="AT11" s="17"/>
      <c r="AU11" s="17"/>
      <c r="AV11" s="17"/>
      <c r="AW11" s="17"/>
      <c r="AX11" s="17"/>
      <c r="AY11" s="17"/>
      <c r="AZ11" s="17"/>
      <c r="BA11" s="17"/>
    </row>
    <row r="12" spans="1:53" ht="17.25" hidden="1" customHeight="1" x14ac:dyDescent="0.35">
      <c r="A12" s="17"/>
      <c r="B12" s="300"/>
      <c r="C12" s="300"/>
      <c r="D12" s="307" t="s">
        <v>412</v>
      </c>
      <c r="E12" s="27"/>
      <c r="H12" s="301"/>
      <c r="I12" s="302"/>
      <c r="J12" s="303"/>
      <c r="K12" s="17"/>
      <c r="L12" s="280"/>
      <c r="M12" s="17"/>
      <c r="N12" s="17"/>
      <c r="O12" s="17"/>
      <c r="P12" s="18"/>
      <c r="Q12" s="18"/>
      <c r="R12" s="18"/>
      <c r="S12" s="17"/>
      <c r="T12" s="17"/>
      <c r="U12" s="17"/>
      <c r="V12" s="18"/>
      <c r="W12" s="18"/>
      <c r="X12" s="18"/>
      <c r="Y12" s="17"/>
      <c r="Z12" s="17"/>
      <c r="AA12" s="17"/>
      <c r="AB12" s="18"/>
      <c r="AC12" s="18"/>
      <c r="AD12" s="18"/>
      <c r="AE12" s="17"/>
      <c r="AF12" s="17"/>
      <c r="AG12" s="17"/>
      <c r="AH12" s="18"/>
      <c r="AI12" s="18"/>
      <c r="AJ12" s="18"/>
      <c r="AK12" s="17"/>
      <c r="AL12" s="17"/>
      <c r="AM12" s="17"/>
      <c r="AN12" s="18"/>
      <c r="AO12" s="18"/>
      <c r="AP12" s="19"/>
      <c r="AQ12" s="19"/>
      <c r="AR12" s="17"/>
      <c r="AS12" s="17"/>
      <c r="AT12" s="17"/>
      <c r="AU12" s="17"/>
      <c r="AV12" s="17"/>
      <c r="AW12" s="17"/>
      <c r="AX12" s="17"/>
      <c r="AY12" s="17"/>
      <c r="AZ12" s="17"/>
      <c r="BA12" s="17"/>
    </row>
    <row r="13" spans="1:53" ht="17.25" hidden="1" customHeight="1" x14ac:dyDescent="0.35">
      <c r="A13" s="17"/>
      <c r="B13" s="300"/>
      <c r="C13" s="300"/>
      <c r="D13" s="307" t="s">
        <v>182</v>
      </c>
      <c r="E13" s="27"/>
      <c r="H13" s="301"/>
      <c r="I13" s="302"/>
      <c r="J13" s="303"/>
      <c r="K13" s="17"/>
      <c r="L13" s="280"/>
      <c r="M13" s="17"/>
      <c r="N13" s="17"/>
      <c r="O13" s="17"/>
      <c r="P13" s="18"/>
      <c r="Q13" s="18"/>
      <c r="R13" s="18"/>
      <c r="S13" s="17"/>
      <c r="T13" s="17"/>
      <c r="U13" s="17"/>
      <c r="V13" s="18"/>
      <c r="W13" s="18"/>
      <c r="X13" s="18"/>
      <c r="Y13" s="17"/>
      <c r="Z13" s="17"/>
      <c r="AA13" s="17"/>
      <c r="AB13" s="18"/>
      <c r="AC13" s="18"/>
      <c r="AD13" s="18"/>
      <c r="AE13" s="17"/>
      <c r="AF13" s="17"/>
      <c r="AG13" s="17"/>
      <c r="AH13" s="18"/>
      <c r="AI13" s="18"/>
      <c r="AJ13" s="18"/>
      <c r="AK13" s="17"/>
      <c r="AL13" s="17"/>
      <c r="AM13" s="17"/>
      <c r="AN13" s="18"/>
      <c r="AO13" s="18"/>
      <c r="AP13" s="19"/>
      <c r="AQ13" s="19"/>
      <c r="AR13" s="17"/>
      <c r="AS13" s="17"/>
      <c r="AT13" s="17"/>
      <c r="AU13" s="17"/>
      <c r="AV13" s="17"/>
      <c r="AW13" s="17"/>
      <c r="AX13" s="17"/>
      <c r="AY13" s="17"/>
      <c r="AZ13" s="17"/>
      <c r="BA13" s="17"/>
    </row>
    <row r="14" spans="1:53" ht="17.25" hidden="1" customHeight="1" x14ac:dyDescent="0.35">
      <c r="A14" s="17"/>
      <c r="B14" s="300"/>
      <c r="C14" s="300"/>
      <c r="D14" s="307" t="s">
        <v>183</v>
      </c>
      <c r="E14" s="27"/>
      <c r="H14" s="301"/>
      <c r="I14" s="302"/>
      <c r="J14" s="303"/>
      <c r="K14" s="17"/>
      <c r="L14" s="280"/>
      <c r="M14" s="17"/>
      <c r="N14" s="17"/>
      <c r="O14" s="17"/>
      <c r="P14" s="18"/>
      <c r="Q14" s="18"/>
      <c r="R14" s="18"/>
      <c r="S14" s="17"/>
      <c r="T14" s="17"/>
      <c r="U14" s="17"/>
      <c r="V14" s="18"/>
      <c r="W14" s="18"/>
      <c r="X14" s="18"/>
      <c r="Y14" s="17"/>
      <c r="Z14" s="17"/>
      <c r="AA14" s="17"/>
      <c r="AB14" s="18"/>
      <c r="AC14" s="18"/>
      <c r="AD14" s="18"/>
      <c r="AE14" s="17"/>
      <c r="AF14" s="17"/>
      <c r="AG14" s="17"/>
      <c r="AH14" s="18"/>
      <c r="AI14" s="18"/>
      <c r="AJ14" s="18"/>
      <c r="AK14" s="17"/>
      <c r="AL14" s="17"/>
      <c r="AM14" s="17"/>
      <c r="AN14" s="18"/>
      <c r="AO14" s="18"/>
      <c r="AP14" s="19"/>
      <c r="AQ14" s="19"/>
      <c r="AR14" s="17"/>
      <c r="AS14" s="17"/>
      <c r="AT14" s="17"/>
      <c r="AU14" s="17"/>
      <c r="AV14" s="17"/>
      <c r="AW14" s="17"/>
      <c r="AX14" s="17"/>
      <c r="AY14" s="17"/>
      <c r="AZ14" s="17"/>
      <c r="BA14" s="17"/>
    </row>
    <row r="15" spans="1:53" ht="17.25" hidden="1" customHeight="1" x14ac:dyDescent="0.35">
      <c r="A15" s="17"/>
      <c r="B15" s="300"/>
      <c r="C15" s="300"/>
      <c r="D15" s="307" t="s">
        <v>184</v>
      </c>
      <c r="E15" s="27"/>
      <c r="H15" s="301"/>
      <c r="I15" s="302"/>
      <c r="J15" s="303"/>
      <c r="K15" s="17"/>
      <c r="L15" s="280"/>
      <c r="M15" s="17"/>
      <c r="N15" s="17"/>
      <c r="O15" s="17"/>
      <c r="P15" s="18"/>
      <c r="Q15" s="18"/>
      <c r="R15" s="18"/>
      <c r="S15" s="17"/>
      <c r="T15" s="17"/>
      <c r="U15" s="17"/>
      <c r="V15" s="18"/>
      <c r="W15" s="18"/>
      <c r="X15" s="18"/>
      <c r="Y15" s="17"/>
      <c r="Z15" s="17"/>
      <c r="AA15" s="17"/>
      <c r="AB15" s="18"/>
      <c r="AC15" s="18"/>
      <c r="AD15" s="18"/>
      <c r="AE15" s="17"/>
      <c r="AF15" s="17"/>
      <c r="AG15" s="17"/>
      <c r="AH15" s="18"/>
      <c r="AI15" s="18"/>
      <c r="AJ15" s="18"/>
      <c r="AK15" s="17"/>
      <c r="AL15" s="17"/>
      <c r="AM15" s="17"/>
      <c r="AN15" s="18"/>
      <c r="AO15" s="18"/>
      <c r="AP15" s="19"/>
      <c r="AQ15" s="19"/>
      <c r="AR15" s="17"/>
      <c r="AS15" s="17"/>
      <c r="AT15" s="17"/>
      <c r="AU15" s="17"/>
      <c r="AV15" s="17"/>
      <c r="AW15" s="17"/>
      <c r="AX15" s="17"/>
      <c r="AY15" s="17"/>
      <c r="AZ15" s="17"/>
      <c r="BA15" s="17"/>
    </row>
    <row r="16" spans="1:53" ht="17.25" hidden="1" customHeight="1" x14ac:dyDescent="0.35">
      <c r="A16" s="17"/>
      <c r="B16" s="300"/>
      <c r="C16" s="300"/>
      <c r="D16" s="307" t="s">
        <v>185</v>
      </c>
      <c r="E16" s="27"/>
      <c r="H16" s="301"/>
      <c r="I16" s="302"/>
      <c r="J16" s="303"/>
      <c r="K16" s="17"/>
      <c r="L16" s="280"/>
      <c r="M16" s="17"/>
      <c r="N16" s="17"/>
      <c r="O16" s="17"/>
      <c r="P16" s="18"/>
      <c r="Q16" s="18"/>
      <c r="R16" s="18"/>
      <c r="S16" s="17"/>
      <c r="T16" s="17"/>
      <c r="U16" s="17"/>
      <c r="V16" s="18"/>
      <c r="W16" s="18"/>
      <c r="X16" s="18"/>
      <c r="Y16" s="17"/>
      <c r="Z16" s="17"/>
      <c r="AA16" s="17"/>
      <c r="AB16" s="18"/>
      <c r="AC16" s="18"/>
      <c r="AD16" s="18"/>
      <c r="AE16" s="17"/>
      <c r="AF16" s="17"/>
      <c r="AG16" s="17"/>
      <c r="AH16" s="18"/>
      <c r="AI16" s="18"/>
      <c r="AJ16" s="18"/>
      <c r="AK16" s="17"/>
      <c r="AL16" s="17"/>
      <c r="AM16" s="17"/>
      <c r="AN16" s="18"/>
      <c r="AO16" s="18"/>
      <c r="AP16" s="19"/>
      <c r="AQ16" s="19"/>
      <c r="AR16" s="17"/>
      <c r="AS16" s="17"/>
      <c r="AT16" s="17"/>
      <c r="AU16" s="17"/>
      <c r="AV16" s="17"/>
      <c r="AW16" s="17"/>
      <c r="AX16" s="17"/>
      <c r="AY16" s="17"/>
      <c r="AZ16" s="17"/>
      <c r="BA16" s="17"/>
    </row>
    <row r="17" spans="1:54" ht="17.25" hidden="1" customHeight="1" x14ac:dyDescent="0.35">
      <c r="A17" s="17"/>
      <c r="B17" s="300"/>
      <c r="C17" s="300"/>
      <c r="D17" s="308" t="s">
        <v>186</v>
      </c>
      <c r="E17" s="27"/>
      <c r="H17" s="301"/>
      <c r="I17" s="302"/>
      <c r="J17" s="303"/>
      <c r="K17" s="17"/>
      <c r="L17" s="280"/>
      <c r="M17" s="17"/>
      <c r="N17" s="17"/>
      <c r="O17" s="17"/>
      <c r="P17" s="18"/>
      <c r="Q17" s="18"/>
      <c r="R17" s="18"/>
      <c r="S17" s="17"/>
      <c r="T17" s="17"/>
      <c r="U17" s="17"/>
      <c r="V17" s="18"/>
      <c r="W17" s="18"/>
      <c r="X17" s="18"/>
      <c r="Y17" s="17"/>
      <c r="Z17" s="17"/>
      <c r="AA17" s="17"/>
      <c r="AB17" s="18"/>
      <c r="AC17" s="18"/>
      <c r="AD17" s="18"/>
      <c r="AE17" s="17"/>
      <c r="AF17" s="17"/>
      <c r="AG17" s="17"/>
      <c r="AH17" s="18"/>
      <c r="AI17" s="18"/>
      <c r="AJ17" s="18"/>
      <c r="AK17" s="17"/>
      <c r="AL17" s="17"/>
      <c r="AM17" s="17"/>
      <c r="AN17" s="18"/>
      <c r="AO17" s="18"/>
      <c r="AP17" s="19"/>
      <c r="AQ17" s="19"/>
      <c r="AR17" s="17"/>
      <c r="AS17" s="17"/>
      <c r="AT17" s="17"/>
      <c r="AU17" s="17"/>
      <c r="AV17" s="17"/>
      <c r="AW17" s="17"/>
      <c r="AX17" s="17"/>
      <c r="AY17" s="17"/>
      <c r="AZ17" s="17"/>
      <c r="BA17" s="17"/>
    </row>
    <row r="18" spans="1:54" ht="17.25" hidden="1" customHeight="1" x14ac:dyDescent="0.35">
      <c r="A18" s="17"/>
      <c r="B18" s="300"/>
      <c r="C18" s="300"/>
      <c r="D18" s="308" t="s">
        <v>411</v>
      </c>
      <c r="E18" s="27"/>
      <c r="H18" s="301"/>
      <c r="I18" s="302"/>
      <c r="J18" s="303"/>
      <c r="K18" s="17"/>
      <c r="L18" s="280"/>
      <c r="M18" s="17"/>
      <c r="N18" s="17"/>
      <c r="O18" s="17"/>
      <c r="P18" s="18"/>
      <c r="Q18" s="18"/>
      <c r="R18" s="18"/>
      <c r="S18" s="17"/>
      <c r="T18" s="17"/>
      <c r="U18" s="17"/>
      <c r="V18" s="18"/>
      <c r="W18" s="18"/>
      <c r="X18" s="18"/>
      <c r="Y18" s="17"/>
      <c r="Z18" s="17"/>
      <c r="AA18" s="17"/>
      <c r="AB18" s="18"/>
      <c r="AC18" s="18"/>
      <c r="AD18" s="18"/>
      <c r="AE18" s="17"/>
      <c r="AF18" s="17"/>
      <c r="AG18" s="17"/>
      <c r="AH18" s="18"/>
      <c r="AI18" s="18"/>
      <c r="AJ18" s="18"/>
      <c r="AK18" s="17"/>
      <c r="AL18" s="17"/>
      <c r="AM18" s="17"/>
      <c r="AN18" s="18"/>
      <c r="AO18" s="18"/>
      <c r="AP18" s="19"/>
      <c r="AQ18" s="19"/>
      <c r="AR18" s="17"/>
      <c r="AS18" s="17"/>
      <c r="AT18" s="17"/>
      <c r="AU18" s="17"/>
      <c r="AV18" s="17"/>
      <c r="AW18" s="17"/>
      <c r="AX18" s="17"/>
      <c r="AY18" s="17"/>
      <c r="AZ18" s="17"/>
      <c r="BA18" s="17"/>
    </row>
    <row r="19" spans="1:54" ht="13.75" customHeight="1" thickBot="1" x14ac:dyDescent="0.35">
      <c r="A19" s="17"/>
      <c r="B19" s="28"/>
      <c r="C19" s="29"/>
      <c r="D19" s="29"/>
      <c r="E19" s="30"/>
      <c r="F19" s="17"/>
      <c r="G19" s="17"/>
      <c r="H19" s="24"/>
      <c r="I19" s="24"/>
      <c r="J19" s="25"/>
      <c r="K19" s="17"/>
      <c r="L19" s="17"/>
      <c r="M19" s="17"/>
      <c r="N19" s="17"/>
      <c r="O19" s="17"/>
      <c r="P19" s="18"/>
      <c r="Q19" s="18"/>
      <c r="R19" s="18"/>
      <c r="S19" s="17"/>
      <c r="T19" s="17"/>
      <c r="U19" s="17"/>
      <c r="V19" s="18"/>
      <c r="W19" s="18"/>
      <c r="X19" s="18"/>
      <c r="Y19" s="17"/>
      <c r="Z19" s="17"/>
      <c r="AA19" s="17"/>
      <c r="AB19" s="18"/>
      <c r="AC19" s="18"/>
      <c r="AD19" s="18"/>
      <c r="AE19" s="17"/>
      <c r="AF19" s="17"/>
      <c r="AG19" s="17"/>
      <c r="AH19" s="18"/>
      <c r="AI19" s="18"/>
      <c r="AJ19" s="18"/>
      <c r="AK19" s="17"/>
      <c r="AL19" s="17"/>
      <c r="AM19" s="17"/>
      <c r="AN19" s="18"/>
      <c r="AO19" s="18"/>
      <c r="AP19" s="19"/>
      <c r="AQ19" s="19"/>
      <c r="AR19" s="17"/>
      <c r="AS19" s="31"/>
      <c r="AT19" s="17"/>
      <c r="AU19" s="17"/>
      <c r="AV19" s="17"/>
      <c r="AW19" s="17"/>
      <c r="AX19" s="17"/>
      <c r="AY19" s="17"/>
      <c r="AZ19" s="17"/>
      <c r="BA19" s="17"/>
    </row>
    <row r="20" spans="1:54" ht="12" hidden="1" customHeight="1" x14ac:dyDescent="0.3">
      <c r="A20" s="17"/>
      <c r="B20" s="17"/>
      <c r="C20" s="17"/>
      <c r="D20" s="17">
        <v>250000</v>
      </c>
      <c r="E20" s="32"/>
      <c r="F20" s="17"/>
      <c r="G20" s="17"/>
      <c r="H20" s="17"/>
      <c r="I20" s="17"/>
      <c r="J20" s="17"/>
      <c r="K20" s="33"/>
      <c r="L20" s="33"/>
      <c r="M20" s="17"/>
      <c r="N20" s="17"/>
      <c r="O20" s="17"/>
      <c r="P20" s="33"/>
      <c r="Q20" s="18" t="str">
        <f>IF($D$7&gt;1,"yes","no")</f>
        <v>no</v>
      </c>
      <c r="R20" s="18"/>
      <c r="S20" s="17"/>
      <c r="T20" s="17"/>
      <c r="U20" s="17"/>
      <c r="V20" s="33"/>
      <c r="W20" s="18" t="str">
        <f>IF($D$7&gt;2,"yes","no")</f>
        <v>no</v>
      </c>
      <c r="X20" s="18"/>
      <c r="Y20" s="17"/>
      <c r="Z20" s="17"/>
      <c r="AA20" s="17"/>
      <c r="AB20" s="33"/>
      <c r="AC20" s="18" t="str">
        <f>IF($D$7&gt;3,"yes","no")</f>
        <v>no</v>
      </c>
      <c r="AD20" s="18"/>
      <c r="AE20" s="17"/>
      <c r="AF20" s="17"/>
      <c r="AG20" s="17"/>
      <c r="AH20" s="33"/>
      <c r="AI20" s="18" t="str">
        <f>IF($D$7&gt;4,"yes","no")</f>
        <v>no</v>
      </c>
      <c r="AJ20" s="18"/>
      <c r="AK20" s="17"/>
      <c r="AL20" s="17"/>
      <c r="AM20" s="17"/>
      <c r="AN20" s="33"/>
      <c r="AO20" s="18" t="str">
        <f>IF($D$7&gt;3,"yes","no")</f>
        <v>no</v>
      </c>
      <c r="AP20" s="34"/>
      <c r="AQ20" s="33"/>
      <c r="AR20" s="17"/>
      <c r="AS20" s="17"/>
      <c r="AT20" s="17"/>
      <c r="AU20" s="17"/>
      <c r="AV20" s="17"/>
      <c r="AW20" s="17"/>
      <c r="AX20" s="17"/>
      <c r="AY20" s="17"/>
      <c r="AZ20" s="17"/>
      <c r="BA20" s="17"/>
    </row>
    <row r="21" spans="1:54" ht="20.25" customHeight="1" thickBot="1" x14ac:dyDescent="0.5">
      <c r="A21" s="818" t="s">
        <v>18</v>
      </c>
      <c r="B21" s="35" t="s">
        <v>19</v>
      </c>
      <c r="C21" s="36"/>
      <c r="D21" s="36"/>
      <c r="E21" s="37"/>
      <c r="F21" s="821" t="s">
        <v>20</v>
      </c>
      <c r="G21" s="822"/>
      <c r="H21" s="38">
        <f>D5</f>
        <v>0</v>
      </c>
      <c r="I21" s="38">
        <f>H21+364</f>
        <v>364</v>
      </c>
      <c r="J21" s="3"/>
      <c r="K21" s="4"/>
      <c r="L21" s="821" t="str">
        <f>IF($D$7&gt;1,"YEAR 2", "")</f>
        <v/>
      </c>
      <c r="M21" s="822"/>
      <c r="N21" s="38" t="str">
        <f>IF(Q$20="yes",(EDATE(H21,12)),"")</f>
        <v/>
      </c>
      <c r="O21" s="38" t="str">
        <f>IF(Q$20="yes",(EDATE(I21,12)),"")</f>
        <v/>
      </c>
      <c r="P21" s="2"/>
      <c r="Q21" s="5"/>
      <c r="R21" s="821" t="str">
        <f>IF($D$7&gt;2,"YEAR 3", "")</f>
        <v/>
      </c>
      <c r="S21" s="822"/>
      <c r="T21" s="38" t="str">
        <f>IF(W$20="yes",(EDATE(N21,12)),"")</f>
        <v/>
      </c>
      <c r="U21" s="38" t="str">
        <f>IF(W$20="yes",(EDATE(O21,12)),"")</f>
        <v/>
      </c>
      <c r="V21" s="2"/>
      <c r="W21" s="5"/>
      <c r="X21" s="763" t="str">
        <f>IF($D$7&gt;3,"YEAR 4", "")</f>
        <v/>
      </c>
      <c r="Y21" s="764"/>
      <c r="Z21" s="38" t="str">
        <f>IF(AC$20="yes",(EDATE(T21,12)),"")</f>
        <v/>
      </c>
      <c r="AA21" s="38" t="str">
        <f>IF(AC$20="yes",(EDATE(U21,12)),"")</f>
        <v/>
      </c>
      <c r="AB21" s="2"/>
      <c r="AC21" s="5"/>
      <c r="AD21" s="763" t="str">
        <f>IF($D$7&gt;4,"YEAR 5", "")</f>
        <v/>
      </c>
      <c r="AE21" s="764"/>
      <c r="AF21" s="38" t="str">
        <f>IF(AI$20="yes",(EDATE(Z21,12)),"")</f>
        <v/>
      </c>
      <c r="AG21" s="38" t="str">
        <f>IF(AI$20="yes",(EDATE(AA21,12)),"")</f>
        <v/>
      </c>
      <c r="AH21" s="2"/>
      <c r="AI21" s="5"/>
      <c r="AJ21" s="763" t="str">
        <f>IF($D$7&gt;3,"YEAR 6", "")</f>
        <v/>
      </c>
      <c r="AK21" s="764"/>
      <c r="AL21" s="38" t="str">
        <f>IF(AO$20="yes",(EDATE(AF21,12)),"")</f>
        <v/>
      </c>
      <c r="AM21" s="38" t="str">
        <f>IF(AO$20="yes",(EDATE(AG21,12)),"")</f>
        <v/>
      </c>
      <c r="AN21" s="2"/>
      <c r="AO21" s="5"/>
      <c r="AP21" s="39"/>
      <c r="AQ21" s="6" t="s">
        <v>21</v>
      </c>
      <c r="AR21" s="77"/>
      <c r="AS21" s="77"/>
      <c r="AT21" s="77"/>
      <c r="AU21" s="77"/>
      <c r="AV21" s="77"/>
      <c r="AW21" s="77"/>
      <c r="AX21" s="31"/>
      <c r="AY21" s="77"/>
      <c r="AZ21" s="17"/>
      <c r="BA21" s="17"/>
      <c r="BB21" s="17"/>
    </row>
    <row r="22" spans="1:54" ht="40.4" customHeight="1" x14ac:dyDescent="0.3">
      <c r="A22" s="819"/>
      <c r="B22" s="40" t="s">
        <v>22</v>
      </c>
      <c r="C22" s="41" t="s">
        <v>23</v>
      </c>
      <c r="D22" s="42" t="s">
        <v>24</v>
      </c>
      <c r="E22" s="43" t="s">
        <v>25</v>
      </c>
      <c r="F22" s="44" t="s">
        <v>26</v>
      </c>
      <c r="G22" s="45" t="s">
        <v>27</v>
      </c>
      <c r="H22" s="45" t="s">
        <v>28</v>
      </c>
      <c r="I22" s="7" t="s">
        <v>29</v>
      </c>
      <c r="J22" s="7" t="s">
        <v>30</v>
      </c>
      <c r="K22" s="46" t="s">
        <v>31</v>
      </c>
      <c r="L22" s="44" t="s">
        <v>26</v>
      </c>
      <c r="M22" s="45" t="s">
        <v>27</v>
      </c>
      <c r="N22" s="45" t="s">
        <v>28</v>
      </c>
      <c r="O22" s="7" t="s">
        <v>29</v>
      </c>
      <c r="P22" s="7" t="s">
        <v>30</v>
      </c>
      <c r="Q22" s="46" t="s">
        <v>31</v>
      </c>
      <c r="R22" s="44" t="s">
        <v>26</v>
      </c>
      <c r="S22" s="45" t="s">
        <v>27</v>
      </c>
      <c r="T22" s="45" t="s">
        <v>28</v>
      </c>
      <c r="U22" s="7" t="s">
        <v>29</v>
      </c>
      <c r="V22" s="7" t="s">
        <v>30</v>
      </c>
      <c r="W22" s="46" t="s">
        <v>31</v>
      </c>
      <c r="X22" s="44" t="s">
        <v>26</v>
      </c>
      <c r="Y22" s="45" t="s">
        <v>27</v>
      </c>
      <c r="Z22" s="45" t="s">
        <v>28</v>
      </c>
      <c r="AA22" s="7" t="s">
        <v>29</v>
      </c>
      <c r="AB22" s="7" t="s">
        <v>30</v>
      </c>
      <c r="AC22" s="46" t="s">
        <v>31</v>
      </c>
      <c r="AD22" s="44" t="s">
        <v>26</v>
      </c>
      <c r="AE22" s="45" t="s">
        <v>27</v>
      </c>
      <c r="AF22" s="45" t="s">
        <v>28</v>
      </c>
      <c r="AG22" s="7" t="s">
        <v>29</v>
      </c>
      <c r="AH22" s="7" t="s">
        <v>30</v>
      </c>
      <c r="AI22" s="46" t="s">
        <v>31</v>
      </c>
      <c r="AJ22" s="44" t="s">
        <v>26</v>
      </c>
      <c r="AK22" s="45" t="s">
        <v>27</v>
      </c>
      <c r="AL22" s="45" t="s">
        <v>28</v>
      </c>
      <c r="AM22" s="7" t="s">
        <v>29</v>
      </c>
      <c r="AN22" s="7" t="s">
        <v>30</v>
      </c>
      <c r="AO22" s="46" t="s">
        <v>31</v>
      </c>
      <c r="AP22" s="47" t="s">
        <v>32</v>
      </c>
      <c r="AQ22" s="8"/>
      <c r="AR22" s="77"/>
      <c r="AS22" s="31"/>
      <c r="AT22" s="48"/>
      <c r="AU22" s="77"/>
      <c r="AV22" s="77"/>
      <c r="AW22" s="77"/>
      <c r="AX22" s="77"/>
      <c r="AY22" s="77"/>
      <c r="AZ22" s="17"/>
      <c r="BA22" s="17"/>
      <c r="BB22" s="17"/>
    </row>
    <row r="23" spans="1:54" ht="14.5" x14ac:dyDescent="0.35">
      <c r="A23" s="819"/>
      <c r="B23" s="219"/>
      <c r="C23" s="304"/>
      <c r="D23" s="255"/>
      <c r="E23" s="221"/>
      <c r="F23" s="231"/>
      <c r="G23" s="49"/>
      <c r="H23" s="346">
        <f>G23*12</f>
        <v>0</v>
      </c>
      <c r="I23" s="347">
        <f>ROUND(F23*G23,0)</f>
        <v>0</v>
      </c>
      <c r="J23" s="347">
        <f t="shared" ref="J23:J39" si="0">ROUND(I23*J$112,0)</f>
        <v>0</v>
      </c>
      <c r="K23" s="229">
        <f>ROUND(J23+I23,0)</f>
        <v>0</v>
      </c>
      <c r="L23" s="235">
        <f t="shared" ref="L23:L42" si="1">ROUND(IF($E23="y",$F23*(1+I$5),$F23),0)</f>
        <v>0</v>
      </c>
      <c r="M23" s="232">
        <v>0</v>
      </c>
      <c r="N23" s="346">
        <f>M23*12</f>
        <v>0</v>
      </c>
      <c r="O23" s="347">
        <f>ROUND(L23*M23,0)</f>
        <v>0</v>
      </c>
      <c r="P23" s="347">
        <f t="shared" ref="P23:P39" si="2">ROUND(O23*P$112,0)</f>
        <v>0</v>
      </c>
      <c r="Q23" s="229">
        <f>ROUND(P23+O23,0)</f>
        <v>0</v>
      </c>
      <c r="R23" s="235">
        <f t="shared" ref="R23:R42" si="3">ROUND(IF($E23="y",$L23*(1+$I$5),$L23),0)</f>
        <v>0</v>
      </c>
      <c r="S23" s="232">
        <v>0</v>
      </c>
      <c r="T23" s="202">
        <f>S23*12</f>
        <v>0</v>
      </c>
      <c r="U23" s="203">
        <f>ROUND(R23*S23,0)</f>
        <v>0</v>
      </c>
      <c r="V23" s="233">
        <f t="shared" ref="V23:V39" si="4">ROUND(U23*V$112,0)</f>
        <v>0</v>
      </c>
      <c r="W23" s="204">
        <f>ROUND(V23+U23,0)</f>
        <v>0</v>
      </c>
      <c r="X23" s="235">
        <f t="shared" ref="X23:X42" si="5">ROUND(IF($E23="y",$R23*(1+$I$5),$R23),0)</f>
        <v>0</v>
      </c>
      <c r="Y23" s="232">
        <v>0</v>
      </c>
      <c r="Z23" s="202">
        <f>Y23*12</f>
        <v>0</v>
      </c>
      <c r="AA23" s="203">
        <f>ROUND(X23*Y23,0)</f>
        <v>0</v>
      </c>
      <c r="AB23" s="233">
        <f t="shared" ref="AB23:AB39" si="6">ROUND(AA23*AB$112,0)</f>
        <v>0</v>
      </c>
      <c r="AC23" s="204">
        <f>ROUND(AB23+AA23,0)</f>
        <v>0</v>
      </c>
      <c r="AD23" s="235">
        <f t="shared" ref="AD23:AD42" si="7">ROUND(IF($E23="y",$X23*(1+$I$5),$X23),0)</f>
        <v>0</v>
      </c>
      <c r="AE23" s="232">
        <v>0</v>
      </c>
      <c r="AF23" s="205">
        <f>AE23*12</f>
        <v>0</v>
      </c>
      <c r="AG23" s="230">
        <f>ROUND(AD23*AE23,0)</f>
        <v>0</v>
      </c>
      <c r="AH23" s="234">
        <f t="shared" ref="AH23:AH39" si="8">ROUND(AG23*AH$112,0)</f>
        <v>0</v>
      </c>
      <c r="AI23" s="208">
        <f t="shared" ref="AI23:AI42" si="9">ROUND(AH23+AG23,0)</f>
        <v>0</v>
      </c>
      <c r="AJ23" s="235"/>
      <c r="AK23" s="232">
        <v>0</v>
      </c>
      <c r="AL23" s="202">
        <f>AK23*12</f>
        <v>0</v>
      </c>
      <c r="AM23" s="203">
        <f>ROUND(AJ23*AK23,0)</f>
        <v>0</v>
      </c>
      <c r="AN23" s="233">
        <f t="shared" ref="AN23:AN39" si="10">ROUND(AM23*AN$112,0)</f>
        <v>0</v>
      </c>
      <c r="AO23" s="204">
        <f>ROUND(AN23+AM23,0)</f>
        <v>0</v>
      </c>
      <c r="AP23" s="206">
        <f>AI23+AC23+W23+Q23+K23+AO23</f>
        <v>0</v>
      </c>
      <c r="AQ23" s="355"/>
      <c r="AR23" s="77"/>
      <c r="AS23" s="77"/>
      <c r="AT23" s="77"/>
      <c r="AU23" s="77"/>
      <c r="AV23" s="77"/>
      <c r="AW23" s="77"/>
      <c r="AX23" s="77"/>
      <c r="AY23" s="77"/>
      <c r="AZ23" s="17"/>
      <c r="BA23" s="17"/>
      <c r="BB23" s="17"/>
    </row>
    <row r="24" spans="1:54" ht="14.5" x14ac:dyDescent="0.35">
      <c r="A24" s="819"/>
      <c r="B24" s="219"/>
      <c r="C24" s="304"/>
      <c r="D24" s="255"/>
      <c r="E24" s="221"/>
      <c r="F24" s="231"/>
      <c r="G24" s="232"/>
      <c r="H24" s="346">
        <f t="shared" ref="H24:H35" si="11">G24*12</f>
        <v>0</v>
      </c>
      <c r="I24" s="347">
        <f>ROUND(F24*G24,0)</f>
        <v>0</v>
      </c>
      <c r="J24" s="347">
        <f t="shared" si="0"/>
        <v>0</v>
      </c>
      <c r="K24" s="229">
        <f t="shared" ref="K24:K42" si="12">ROUND(J24+I24,0)</f>
        <v>0</v>
      </c>
      <c r="L24" s="235">
        <f t="shared" si="1"/>
        <v>0</v>
      </c>
      <c r="M24" s="49">
        <f>IF($Q$20="yes",G24,0)</f>
        <v>0</v>
      </c>
      <c r="N24" s="346">
        <f t="shared" ref="N24:N35" si="13">M24*12</f>
        <v>0</v>
      </c>
      <c r="O24" s="347">
        <f t="shared" ref="O24:O42" si="14">ROUND(L24*M24,0)</f>
        <v>0</v>
      </c>
      <c r="P24" s="347">
        <f t="shared" si="2"/>
        <v>0</v>
      </c>
      <c r="Q24" s="229">
        <f t="shared" ref="Q24:Q42" si="15">ROUND(P24+O24,0)</f>
        <v>0</v>
      </c>
      <c r="R24" s="235">
        <f t="shared" si="3"/>
        <v>0</v>
      </c>
      <c r="S24" s="232">
        <f t="shared" ref="S24:S41" si="16">IF($Q$20="yes",M24,0)</f>
        <v>0</v>
      </c>
      <c r="T24" s="202">
        <f t="shared" ref="T24:T35" si="17">S24*12</f>
        <v>0</v>
      </c>
      <c r="U24" s="203">
        <f t="shared" ref="U24:U42" si="18">ROUND(R24*S24,0)</f>
        <v>0</v>
      </c>
      <c r="V24" s="233">
        <f t="shared" si="4"/>
        <v>0</v>
      </c>
      <c r="W24" s="204">
        <f t="shared" ref="W24:W42" si="19">ROUND(V24+U24,0)</f>
        <v>0</v>
      </c>
      <c r="X24" s="235">
        <f t="shared" si="5"/>
        <v>0</v>
      </c>
      <c r="Y24" s="232">
        <f t="shared" ref="Y24:Y41" si="20">IF($Q$20="yes",S24,0)</f>
        <v>0</v>
      </c>
      <c r="Z24" s="202">
        <f t="shared" ref="Z24:Z35" si="21">Y24*12</f>
        <v>0</v>
      </c>
      <c r="AA24" s="203">
        <f t="shared" ref="AA24:AA42" si="22">ROUND(X24*Y24,0)</f>
        <v>0</v>
      </c>
      <c r="AB24" s="233">
        <f t="shared" si="6"/>
        <v>0</v>
      </c>
      <c r="AC24" s="204">
        <f t="shared" ref="AC24:AC42" si="23">ROUND(AB24+AA24,0)</f>
        <v>0</v>
      </c>
      <c r="AD24" s="235">
        <f t="shared" si="7"/>
        <v>0</v>
      </c>
      <c r="AE24" s="232">
        <f t="shared" ref="AE24:AE41" si="24">IF($Q$20="yes",Y24,0)</f>
        <v>0</v>
      </c>
      <c r="AF24" s="205">
        <f t="shared" ref="AF24:AF35" si="25">AE24*12</f>
        <v>0</v>
      </c>
      <c r="AG24" s="230">
        <f t="shared" ref="AG24:AG42" si="26">ROUND(AD24*AE24,0)</f>
        <v>0</v>
      </c>
      <c r="AH24" s="234">
        <f t="shared" si="8"/>
        <v>0</v>
      </c>
      <c r="AI24" s="208">
        <f t="shared" si="9"/>
        <v>0</v>
      </c>
      <c r="AJ24" s="235"/>
      <c r="AK24" s="232">
        <f t="shared" ref="AK24:AK41" si="27">IF($Q$20="yes",AE24,0)</f>
        <v>0</v>
      </c>
      <c r="AL24" s="202">
        <f t="shared" ref="AL24:AL35" si="28">AK24*12</f>
        <v>0</v>
      </c>
      <c r="AM24" s="203">
        <f t="shared" ref="AM24:AM42" si="29">ROUND(AJ24*AK24,0)</f>
        <v>0</v>
      </c>
      <c r="AN24" s="233">
        <f t="shared" si="10"/>
        <v>0</v>
      </c>
      <c r="AO24" s="204">
        <f t="shared" ref="AO24:AO42" si="30">ROUND(AN24+AM24,0)</f>
        <v>0</v>
      </c>
      <c r="AP24" s="206">
        <f t="shared" ref="AP24:AP41" si="31">AI24+AC24+W24+Q24+K24+AO24</f>
        <v>0</v>
      </c>
      <c r="AQ24" s="355"/>
      <c r="AR24" s="77"/>
      <c r="AS24" s="77"/>
      <c r="AT24" s="77"/>
      <c r="AU24" s="77"/>
      <c r="AV24" s="77"/>
      <c r="AW24" s="77"/>
      <c r="AX24" s="77"/>
      <c r="AY24" s="77"/>
      <c r="AZ24" s="17"/>
      <c r="BA24" s="17"/>
      <c r="BB24" s="17"/>
    </row>
    <row r="25" spans="1:54" ht="14.5" x14ac:dyDescent="0.35">
      <c r="A25" s="819"/>
      <c r="B25" s="222"/>
      <c r="C25" s="305"/>
      <c r="D25" s="220"/>
      <c r="E25" s="221"/>
      <c r="F25" s="231"/>
      <c r="G25" s="232"/>
      <c r="H25" s="346">
        <f t="shared" si="11"/>
        <v>0</v>
      </c>
      <c r="I25" s="347">
        <f t="shared" ref="I25:I42" si="32">ROUND(F25*G25,0)</f>
        <v>0</v>
      </c>
      <c r="J25" s="347">
        <f t="shared" si="0"/>
        <v>0</v>
      </c>
      <c r="K25" s="229">
        <f t="shared" si="12"/>
        <v>0</v>
      </c>
      <c r="L25" s="235">
        <f t="shared" si="1"/>
        <v>0</v>
      </c>
      <c r="M25" s="232">
        <f t="shared" ref="M25:M42" si="33">IF($Q$20="yes",G25,0)</f>
        <v>0</v>
      </c>
      <c r="N25" s="346">
        <f t="shared" si="13"/>
        <v>0</v>
      </c>
      <c r="O25" s="347">
        <f t="shared" si="14"/>
        <v>0</v>
      </c>
      <c r="P25" s="347">
        <f t="shared" si="2"/>
        <v>0</v>
      </c>
      <c r="Q25" s="229">
        <f t="shared" si="15"/>
        <v>0</v>
      </c>
      <c r="R25" s="235">
        <f t="shared" si="3"/>
        <v>0</v>
      </c>
      <c r="S25" s="232">
        <f t="shared" si="16"/>
        <v>0</v>
      </c>
      <c r="T25" s="202">
        <f t="shared" si="17"/>
        <v>0</v>
      </c>
      <c r="U25" s="203">
        <f t="shared" si="18"/>
        <v>0</v>
      </c>
      <c r="V25" s="233">
        <f t="shared" si="4"/>
        <v>0</v>
      </c>
      <c r="W25" s="204">
        <f t="shared" si="19"/>
        <v>0</v>
      </c>
      <c r="X25" s="235">
        <f t="shared" si="5"/>
        <v>0</v>
      </c>
      <c r="Y25" s="232">
        <f t="shared" si="20"/>
        <v>0</v>
      </c>
      <c r="Z25" s="202">
        <f t="shared" si="21"/>
        <v>0</v>
      </c>
      <c r="AA25" s="203">
        <f t="shared" si="22"/>
        <v>0</v>
      </c>
      <c r="AB25" s="233">
        <f t="shared" si="6"/>
        <v>0</v>
      </c>
      <c r="AC25" s="204">
        <f t="shared" si="23"/>
        <v>0</v>
      </c>
      <c r="AD25" s="235">
        <f t="shared" si="7"/>
        <v>0</v>
      </c>
      <c r="AE25" s="232">
        <f t="shared" si="24"/>
        <v>0</v>
      </c>
      <c r="AF25" s="205">
        <f t="shared" si="25"/>
        <v>0</v>
      </c>
      <c r="AG25" s="230">
        <f t="shared" si="26"/>
        <v>0</v>
      </c>
      <c r="AH25" s="234">
        <f t="shared" si="8"/>
        <v>0</v>
      </c>
      <c r="AI25" s="208">
        <f t="shared" si="9"/>
        <v>0</v>
      </c>
      <c r="AJ25" s="235"/>
      <c r="AK25" s="232">
        <f t="shared" si="27"/>
        <v>0</v>
      </c>
      <c r="AL25" s="202">
        <f t="shared" si="28"/>
        <v>0</v>
      </c>
      <c r="AM25" s="203">
        <f t="shared" si="29"/>
        <v>0</v>
      </c>
      <c r="AN25" s="233">
        <f t="shared" si="10"/>
        <v>0</v>
      </c>
      <c r="AO25" s="204">
        <f t="shared" si="30"/>
        <v>0</v>
      </c>
      <c r="AP25" s="206">
        <f t="shared" si="31"/>
        <v>0</v>
      </c>
      <c r="AQ25" s="355"/>
      <c r="AR25" s="77"/>
      <c r="AS25" s="77"/>
      <c r="AT25" s="77"/>
      <c r="AU25" s="77"/>
      <c r="AV25" s="77"/>
      <c r="AW25" s="77"/>
      <c r="AX25" s="77"/>
      <c r="AY25" s="77"/>
      <c r="AZ25" s="17"/>
      <c r="BA25" s="17"/>
      <c r="BB25" s="17"/>
    </row>
    <row r="26" spans="1:54" ht="14.5" x14ac:dyDescent="0.35">
      <c r="A26" s="819"/>
      <c r="B26" s="222"/>
      <c r="C26" s="305"/>
      <c r="D26" s="220"/>
      <c r="E26" s="221"/>
      <c r="F26" s="231"/>
      <c r="G26" s="232"/>
      <c r="H26" s="346">
        <f t="shared" si="11"/>
        <v>0</v>
      </c>
      <c r="I26" s="347">
        <f t="shared" si="32"/>
        <v>0</v>
      </c>
      <c r="J26" s="347">
        <f t="shared" si="0"/>
        <v>0</v>
      </c>
      <c r="K26" s="229">
        <f t="shared" si="12"/>
        <v>0</v>
      </c>
      <c r="L26" s="235">
        <f t="shared" si="1"/>
        <v>0</v>
      </c>
      <c r="M26" s="232">
        <f t="shared" si="33"/>
        <v>0</v>
      </c>
      <c r="N26" s="346">
        <f t="shared" si="13"/>
        <v>0</v>
      </c>
      <c r="O26" s="347">
        <f t="shared" si="14"/>
        <v>0</v>
      </c>
      <c r="P26" s="347">
        <f t="shared" si="2"/>
        <v>0</v>
      </c>
      <c r="Q26" s="229">
        <f t="shared" si="15"/>
        <v>0</v>
      </c>
      <c r="R26" s="235">
        <f t="shared" si="3"/>
        <v>0</v>
      </c>
      <c r="S26" s="232">
        <f t="shared" si="16"/>
        <v>0</v>
      </c>
      <c r="T26" s="202">
        <f t="shared" si="17"/>
        <v>0</v>
      </c>
      <c r="U26" s="203">
        <f t="shared" si="18"/>
        <v>0</v>
      </c>
      <c r="V26" s="233">
        <f t="shared" si="4"/>
        <v>0</v>
      </c>
      <c r="W26" s="204">
        <f t="shared" si="19"/>
        <v>0</v>
      </c>
      <c r="X26" s="235">
        <f t="shared" si="5"/>
        <v>0</v>
      </c>
      <c r="Y26" s="232">
        <f t="shared" si="20"/>
        <v>0</v>
      </c>
      <c r="Z26" s="202">
        <f t="shared" si="21"/>
        <v>0</v>
      </c>
      <c r="AA26" s="203">
        <f t="shared" si="22"/>
        <v>0</v>
      </c>
      <c r="AB26" s="233">
        <f t="shared" si="6"/>
        <v>0</v>
      </c>
      <c r="AC26" s="204">
        <f t="shared" si="23"/>
        <v>0</v>
      </c>
      <c r="AD26" s="235">
        <f t="shared" si="7"/>
        <v>0</v>
      </c>
      <c r="AE26" s="232">
        <f t="shared" si="24"/>
        <v>0</v>
      </c>
      <c r="AF26" s="205">
        <f t="shared" si="25"/>
        <v>0</v>
      </c>
      <c r="AG26" s="230">
        <f t="shared" si="26"/>
        <v>0</v>
      </c>
      <c r="AH26" s="234">
        <f t="shared" si="8"/>
        <v>0</v>
      </c>
      <c r="AI26" s="208">
        <f t="shared" si="9"/>
        <v>0</v>
      </c>
      <c r="AJ26" s="235"/>
      <c r="AK26" s="232">
        <f t="shared" si="27"/>
        <v>0</v>
      </c>
      <c r="AL26" s="202">
        <f t="shared" si="28"/>
        <v>0</v>
      </c>
      <c r="AM26" s="203">
        <f t="shared" si="29"/>
        <v>0</v>
      </c>
      <c r="AN26" s="233">
        <f t="shared" si="10"/>
        <v>0</v>
      </c>
      <c r="AO26" s="204">
        <f t="shared" si="30"/>
        <v>0</v>
      </c>
      <c r="AP26" s="206">
        <f t="shared" si="31"/>
        <v>0</v>
      </c>
      <c r="AQ26" s="355"/>
      <c r="AR26" s="77"/>
      <c r="AS26" s="77"/>
      <c r="AT26" s="77"/>
      <c r="AU26" s="77"/>
      <c r="AV26" s="77"/>
      <c r="AW26" s="77"/>
      <c r="AX26" s="77"/>
      <c r="AY26" s="77"/>
      <c r="AZ26" s="17"/>
      <c r="BA26" s="17"/>
      <c r="BB26" s="17"/>
    </row>
    <row r="27" spans="1:54" ht="14.5" x14ac:dyDescent="0.35">
      <c r="A27" s="819"/>
      <c r="B27" s="222"/>
      <c r="C27" s="305"/>
      <c r="D27" s="220"/>
      <c r="E27" s="221"/>
      <c r="F27" s="231"/>
      <c r="G27" s="232"/>
      <c r="H27" s="346">
        <f t="shared" si="11"/>
        <v>0</v>
      </c>
      <c r="I27" s="347">
        <f t="shared" si="32"/>
        <v>0</v>
      </c>
      <c r="J27" s="347">
        <f t="shared" si="0"/>
        <v>0</v>
      </c>
      <c r="K27" s="229">
        <f t="shared" si="12"/>
        <v>0</v>
      </c>
      <c r="L27" s="235">
        <f t="shared" si="1"/>
        <v>0</v>
      </c>
      <c r="M27" s="232">
        <f t="shared" si="33"/>
        <v>0</v>
      </c>
      <c r="N27" s="346">
        <f t="shared" si="13"/>
        <v>0</v>
      </c>
      <c r="O27" s="347">
        <f t="shared" si="14"/>
        <v>0</v>
      </c>
      <c r="P27" s="347">
        <f t="shared" si="2"/>
        <v>0</v>
      </c>
      <c r="Q27" s="229">
        <f t="shared" si="15"/>
        <v>0</v>
      </c>
      <c r="R27" s="235">
        <f t="shared" si="3"/>
        <v>0</v>
      </c>
      <c r="S27" s="232">
        <f t="shared" si="16"/>
        <v>0</v>
      </c>
      <c r="T27" s="202">
        <f t="shared" si="17"/>
        <v>0</v>
      </c>
      <c r="U27" s="203">
        <f t="shared" si="18"/>
        <v>0</v>
      </c>
      <c r="V27" s="233">
        <f t="shared" si="4"/>
        <v>0</v>
      </c>
      <c r="W27" s="204">
        <f t="shared" si="19"/>
        <v>0</v>
      </c>
      <c r="X27" s="235">
        <f t="shared" si="5"/>
        <v>0</v>
      </c>
      <c r="Y27" s="232">
        <f t="shared" si="20"/>
        <v>0</v>
      </c>
      <c r="Z27" s="202">
        <f t="shared" si="21"/>
        <v>0</v>
      </c>
      <c r="AA27" s="203">
        <f t="shared" si="22"/>
        <v>0</v>
      </c>
      <c r="AB27" s="233">
        <f t="shared" si="6"/>
        <v>0</v>
      </c>
      <c r="AC27" s="204">
        <f t="shared" si="23"/>
        <v>0</v>
      </c>
      <c r="AD27" s="235">
        <f t="shared" si="7"/>
        <v>0</v>
      </c>
      <c r="AE27" s="232">
        <f t="shared" si="24"/>
        <v>0</v>
      </c>
      <c r="AF27" s="202">
        <f t="shared" si="25"/>
        <v>0</v>
      </c>
      <c r="AG27" s="50">
        <f t="shared" si="26"/>
        <v>0</v>
      </c>
      <c r="AH27" s="234">
        <f t="shared" si="8"/>
        <v>0</v>
      </c>
      <c r="AI27" s="208">
        <f t="shared" si="9"/>
        <v>0</v>
      </c>
      <c r="AJ27" s="235"/>
      <c r="AK27" s="232">
        <f t="shared" si="27"/>
        <v>0</v>
      </c>
      <c r="AL27" s="202">
        <f t="shared" si="28"/>
        <v>0</v>
      </c>
      <c r="AM27" s="203">
        <f t="shared" si="29"/>
        <v>0</v>
      </c>
      <c r="AN27" s="233">
        <f t="shared" si="10"/>
        <v>0</v>
      </c>
      <c r="AO27" s="204">
        <f t="shared" si="30"/>
        <v>0</v>
      </c>
      <c r="AP27" s="206">
        <f t="shared" si="31"/>
        <v>0</v>
      </c>
      <c r="AQ27" s="355"/>
      <c r="AR27" s="77"/>
      <c r="AS27" s="77"/>
      <c r="AT27" s="77"/>
      <c r="AU27" s="77"/>
      <c r="AV27" s="77"/>
      <c r="AW27" s="77"/>
      <c r="AX27" s="77"/>
      <c r="AY27" s="77"/>
      <c r="AZ27" s="17"/>
      <c r="BA27" s="17"/>
      <c r="BB27" s="17"/>
    </row>
    <row r="28" spans="1:54" ht="14.5" x14ac:dyDescent="0.35">
      <c r="A28" s="819"/>
      <c r="B28" s="222"/>
      <c r="C28" s="305"/>
      <c r="D28" s="220"/>
      <c r="E28" s="221"/>
      <c r="F28" s="231"/>
      <c r="G28" s="232"/>
      <c r="H28" s="346">
        <f t="shared" si="11"/>
        <v>0</v>
      </c>
      <c r="I28" s="347">
        <f t="shared" si="32"/>
        <v>0</v>
      </c>
      <c r="J28" s="347">
        <f t="shared" si="0"/>
        <v>0</v>
      </c>
      <c r="K28" s="229">
        <f t="shared" si="12"/>
        <v>0</v>
      </c>
      <c r="L28" s="235">
        <f t="shared" si="1"/>
        <v>0</v>
      </c>
      <c r="M28" s="232">
        <f t="shared" si="33"/>
        <v>0</v>
      </c>
      <c r="N28" s="346">
        <f t="shared" si="13"/>
        <v>0</v>
      </c>
      <c r="O28" s="347">
        <f t="shared" si="14"/>
        <v>0</v>
      </c>
      <c r="P28" s="347">
        <f t="shared" si="2"/>
        <v>0</v>
      </c>
      <c r="Q28" s="229">
        <f t="shared" si="15"/>
        <v>0</v>
      </c>
      <c r="R28" s="235">
        <f t="shared" si="3"/>
        <v>0</v>
      </c>
      <c r="S28" s="232">
        <f t="shared" si="16"/>
        <v>0</v>
      </c>
      <c r="T28" s="202">
        <f t="shared" si="17"/>
        <v>0</v>
      </c>
      <c r="U28" s="203">
        <f t="shared" si="18"/>
        <v>0</v>
      </c>
      <c r="V28" s="233">
        <f t="shared" si="4"/>
        <v>0</v>
      </c>
      <c r="W28" s="204">
        <f t="shared" si="19"/>
        <v>0</v>
      </c>
      <c r="X28" s="235">
        <f t="shared" si="5"/>
        <v>0</v>
      </c>
      <c r="Y28" s="232">
        <f t="shared" si="20"/>
        <v>0</v>
      </c>
      <c r="Z28" s="202">
        <f t="shared" si="21"/>
        <v>0</v>
      </c>
      <c r="AA28" s="203">
        <f t="shared" si="22"/>
        <v>0</v>
      </c>
      <c r="AB28" s="233">
        <f t="shared" si="6"/>
        <v>0</v>
      </c>
      <c r="AC28" s="204">
        <f t="shared" si="23"/>
        <v>0</v>
      </c>
      <c r="AD28" s="235">
        <f t="shared" si="7"/>
        <v>0</v>
      </c>
      <c r="AE28" s="232">
        <f t="shared" si="24"/>
        <v>0</v>
      </c>
      <c r="AF28" s="202">
        <f t="shared" si="25"/>
        <v>0</v>
      </c>
      <c r="AG28" s="50">
        <f t="shared" si="26"/>
        <v>0</v>
      </c>
      <c r="AH28" s="234">
        <f t="shared" si="8"/>
        <v>0</v>
      </c>
      <c r="AI28" s="208">
        <f t="shared" si="9"/>
        <v>0</v>
      </c>
      <c r="AJ28" s="235"/>
      <c r="AK28" s="232">
        <f t="shared" si="27"/>
        <v>0</v>
      </c>
      <c r="AL28" s="202">
        <f t="shared" si="28"/>
        <v>0</v>
      </c>
      <c r="AM28" s="203">
        <f t="shared" si="29"/>
        <v>0</v>
      </c>
      <c r="AN28" s="233">
        <f t="shared" si="10"/>
        <v>0</v>
      </c>
      <c r="AO28" s="204">
        <f t="shared" si="30"/>
        <v>0</v>
      </c>
      <c r="AP28" s="206">
        <f t="shared" si="31"/>
        <v>0</v>
      </c>
      <c r="AQ28" s="355"/>
      <c r="AR28" s="77"/>
      <c r="AS28" s="77"/>
      <c r="AT28" s="77"/>
      <c r="AU28" s="77"/>
      <c r="AV28" s="77"/>
      <c r="AW28" s="77"/>
      <c r="AX28" s="77"/>
      <c r="AY28" s="77"/>
      <c r="AZ28" s="17"/>
      <c r="BA28" s="17"/>
      <c r="BB28" s="17"/>
    </row>
    <row r="29" spans="1:54" ht="14.5" x14ac:dyDescent="0.35">
      <c r="A29" s="819"/>
      <c r="B29" s="222"/>
      <c r="C29" s="305"/>
      <c r="D29" s="220"/>
      <c r="E29" s="221"/>
      <c r="F29" s="231"/>
      <c r="G29" s="232"/>
      <c r="H29" s="346">
        <f t="shared" si="11"/>
        <v>0</v>
      </c>
      <c r="I29" s="347">
        <f t="shared" si="32"/>
        <v>0</v>
      </c>
      <c r="J29" s="347">
        <f t="shared" si="0"/>
        <v>0</v>
      </c>
      <c r="K29" s="229">
        <f t="shared" si="12"/>
        <v>0</v>
      </c>
      <c r="L29" s="235">
        <f t="shared" si="1"/>
        <v>0</v>
      </c>
      <c r="M29" s="232">
        <f t="shared" si="33"/>
        <v>0</v>
      </c>
      <c r="N29" s="346">
        <f t="shared" si="13"/>
        <v>0</v>
      </c>
      <c r="O29" s="347">
        <f t="shared" si="14"/>
        <v>0</v>
      </c>
      <c r="P29" s="347">
        <f t="shared" si="2"/>
        <v>0</v>
      </c>
      <c r="Q29" s="229">
        <f t="shared" si="15"/>
        <v>0</v>
      </c>
      <c r="R29" s="235">
        <f t="shared" si="3"/>
        <v>0</v>
      </c>
      <c r="S29" s="232">
        <f t="shared" si="16"/>
        <v>0</v>
      </c>
      <c r="T29" s="202">
        <f t="shared" si="17"/>
        <v>0</v>
      </c>
      <c r="U29" s="203">
        <f t="shared" si="18"/>
        <v>0</v>
      </c>
      <c r="V29" s="233">
        <f t="shared" si="4"/>
        <v>0</v>
      </c>
      <c r="W29" s="204">
        <f t="shared" si="19"/>
        <v>0</v>
      </c>
      <c r="X29" s="235">
        <f t="shared" si="5"/>
        <v>0</v>
      </c>
      <c r="Y29" s="232">
        <f t="shared" si="20"/>
        <v>0</v>
      </c>
      <c r="Z29" s="202">
        <f t="shared" si="21"/>
        <v>0</v>
      </c>
      <c r="AA29" s="203">
        <f t="shared" si="22"/>
        <v>0</v>
      </c>
      <c r="AB29" s="233">
        <f t="shared" si="6"/>
        <v>0</v>
      </c>
      <c r="AC29" s="204">
        <f t="shared" si="23"/>
        <v>0</v>
      </c>
      <c r="AD29" s="235">
        <f t="shared" si="7"/>
        <v>0</v>
      </c>
      <c r="AE29" s="232">
        <f t="shared" si="24"/>
        <v>0</v>
      </c>
      <c r="AF29" s="202">
        <f t="shared" si="25"/>
        <v>0</v>
      </c>
      <c r="AG29" s="50">
        <f t="shared" si="26"/>
        <v>0</v>
      </c>
      <c r="AH29" s="234">
        <f t="shared" si="8"/>
        <v>0</v>
      </c>
      <c r="AI29" s="208">
        <f t="shared" si="9"/>
        <v>0</v>
      </c>
      <c r="AJ29" s="235"/>
      <c r="AK29" s="232">
        <f t="shared" si="27"/>
        <v>0</v>
      </c>
      <c r="AL29" s="202">
        <f t="shared" si="28"/>
        <v>0</v>
      </c>
      <c r="AM29" s="203">
        <f t="shared" si="29"/>
        <v>0</v>
      </c>
      <c r="AN29" s="233">
        <f t="shared" si="10"/>
        <v>0</v>
      </c>
      <c r="AO29" s="204">
        <f t="shared" si="30"/>
        <v>0</v>
      </c>
      <c r="AP29" s="206">
        <f t="shared" si="31"/>
        <v>0</v>
      </c>
      <c r="AQ29" s="355"/>
      <c r="AR29" s="77"/>
      <c r="AS29" s="77"/>
      <c r="AT29" s="77"/>
      <c r="AU29" s="77"/>
      <c r="AV29" s="77"/>
      <c r="AW29" s="77"/>
      <c r="AX29" s="77"/>
      <c r="AY29" s="77"/>
      <c r="AZ29" s="17"/>
      <c r="BA29" s="17"/>
      <c r="BB29" s="17"/>
    </row>
    <row r="30" spans="1:54" ht="14.5" x14ac:dyDescent="0.35">
      <c r="A30" s="819"/>
      <c r="B30" s="222"/>
      <c r="C30" s="305"/>
      <c r="D30" s="220"/>
      <c r="E30" s="221"/>
      <c r="F30" s="231"/>
      <c r="G30" s="232"/>
      <c r="H30" s="346">
        <f t="shared" si="11"/>
        <v>0</v>
      </c>
      <c r="I30" s="347">
        <f t="shared" si="32"/>
        <v>0</v>
      </c>
      <c r="J30" s="347">
        <f t="shared" si="0"/>
        <v>0</v>
      </c>
      <c r="K30" s="229">
        <f t="shared" si="12"/>
        <v>0</v>
      </c>
      <c r="L30" s="235">
        <f t="shared" si="1"/>
        <v>0</v>
      </c>
      <c r="M30" s="232">
        <f t="shared" si="33"/>
        <v>0</v>
      </c>
      <c r="N30" s="346">
        <f t="shared" si="13"/>
        <v>0</v>
      </c>
      <c r="O30" s="347">
        <f t="shared" si="14"/>
        <v>0</v>
      </c>
      <c r="P30" s="347">
        <f t="shared" si="2"/>
        <v>0</v>
      </c>
      <c r="Q30" s="229">
        <f t="shared" si="15"/>
        <v>0</v>
      </c>
      <c r="R30" s="235">
        <f t="shared" si="3"/>
        <v>0</v>
      </c>
      <c r="S30" s="232">
        <f t="shared" si="16"/>
        <v>0</v>
      </c>
      <c r="T30" s="202">
        <f t="shared" si="17"/>
        <v>0</v>
      </c>
      <c r="U30" s="203">
        <f t="shared" si="18"/>
        <v>0</v>
      </c>
      <c r="V30" s="233">
        <f t="shared" si="4"/>
        <v>0</v>
      </c>
      <c r="W30" s="204">
        <f t="shared" si="19"/>
        <v>0</v>
      </c>
      <c r="X30" s="235">
        <f t="shared" si="5"/>
        <v>0</v>
      </c>
      <c r="Y30" s="232">
        <f t="shared" si="20"/>
        <v>0</v>
      </c>
      <c r="Z30" s="202">
        <f t="shared" si="21"/>
        <v>0</v>
      </c>
      <c r="AA30" s="203">
        <f t="shared" si="22"/>
        <v>0</v>
      </c>
      <c r="AB30" s="233">
        <f t="shared" si="6"/>
        <v>0</v>
      </c>
      <c r="AC30" s="204">
        <f t="shared" si="23"/>
        <v>0</v>
      </c>
      <c r="AD30" s="235">
        <f t="shared" si="7"/>
        <v>0</v>
      </c>
      <c r="AE30" s="232">
        <f t="shared" si="24"/>
        <v>0</v>
      </c>
      <c r="AF30" s="202">
        <f t="shared" si="25"/>
        <v>0</v>
      </c>
      <c r="AG30" s="50">
        <f t="shared" si="26"/>
        <v>0</v>
      </c>
      <c r="AH30" s="234">
        <f t="shared" si="8"/>
        <v>0</v>
      </c>
      <c r="AI30" s="208">
        <f t="shared" si="9"/>
        <v>0</v>
      </c>
      <c r="AJ30" s="235"/>
      <c r="AK30" s="232">
        <f t="shared" si="27"/>
        <v>0</v>
      </c>
      <c r="AL30" s="202">
        <f t="shared" si="28"/>
        <v>0</v>
      </c>
      <c r="AM30" s="203">
        <f t="shared" si="29"/>
        <v>0</v>
      </c>
      <c r="AN30" s="233">
        <f t="shared" si="10"/>
        <v>0</v>
      </c>
      <c r="AO30" s="204">
        <f t="shared" si="30"/>
        <v>0</v>
      </c>
      <c r="AP30" s="206">
        <f t="shared" si="31"/>
        <v>0</v>
      </c>
      <c r="AQ30" s="355"/>
      <c r="AR30" s="77"/>
      <c r="AS30" s="77"/>
      <c r="AT30" s="77"/>
      <c r="AU30" s="77"/>
      <c r="AV30" s="77"/>
      <c r="AW30" s="77"/>
      <c r="AX30" s="77"/>
      <c r="AY30" s="77"/>
      <c r="AZ30" s="17"/>
      <c r="BA30" s="17"/>
      <c r="BB30" s="17"/>
    </row>
    <row r="31" spans="1:54" ht="14.5" x14ac:dyDescent="0.35">
      <c r="A31" s="819"/>
      <c r="B31" s="222"/>
      <c r="C31" s="305"/>
      <c r="D31" s="220"/>
      <c r="E31" s="221"/>
      <c r="F31" s="231"/>
      <c r="G31" s="232"/>
      <c r="H31" s="346">
        <f t="shared" si="11"/>
        <v>0</v>
      </c>
      <c r="I31" s="347">
        <f t="shared" si="32"/>
        <v>0</v>
      </c>
      <c r="J31" s="347">
        <f t="shared" si="0"/>
        <v>0</v>
      </c>
      <c r="K31" s="229">
        <f t="shared" si="12"/>
        <v>0</v>
      </c>
      <c r="L31" s="235">
        <f t="shared" si="1"/>
        <v>0</v>
      </c>
      <c r="M31" s="232">
        <f t="shared" si="33"/>
        <v>0</v>
      </c>
      <c r="N31" s="346">
        <f t="shared" si="13"/>
        <v>0</v>
      </c>
      <c r="O31" s="347">
        <f t="shared" si="14"/>
        <v>0</v>
      </c>
      <c r="P31" s="347">
        <f t="shared" si="2"/>
        <v>0</v>
      </c>
      <c r="Q31" s="229">
        <f t="shared" si="15"/>
        <v>0</v>
      </c>
      <c r="R31" s="235">
        <f t="shared" si="3"/>
        <v>0</v>
      </c>
      <c r="S31" s="232">
        <f t="shared" si="16"/>
        <v>0</v>
      </c>
      <c r="T31" s="202">
        <f t="shared" si="17"/>
        <v>0</v>
      </c>
      <c r="U31" s="203">
        <f t="shared" si="18"/>
        <v>0</v>
      </c>
      <c r="V31" s="233">
        <f t="shared" si="4"/>
        <v>0</v>
      </c>
      <c r="W31" s="204">
        <f t="shared" si="19"/>
        <v>0</v>
      </c>
      <c r="X31" s="235">
        <f t="shared" si="5"/>
        <v>0</v>
      </c>
      <c r="Y31" s="232">
        <f t="shared" si="20"/>
        <v>0</v>
      </c>
      <c r="Z31" s="202">
        <f t="shared" si="21"/>
        <v>0</v>
      </c>
      <c r="AA31" s="203">
        <f t="shared" si="22"/>
        <v>0</v>
      </c>
      <c r="AB31" s="233">
        <f t="shared" si="6"/>
        <v>0</v>
      </c>
      <c r="AC31" s="204">
        <f t="shared" si="23"/>
        <v>0</v>
      </c>
      <c r="AD31" s="235">
        <f t="shared" si="7"/>
        <v>0</v>
      </c>
      <c r="AE31" s="232">
        <f t="shared" si="24"/>
        <v>0</v>
      </c>
      <c r="AF31" s="202">
        <f t="shared" si="25"/>
        <v>0</v>
      </c>
      <c r="AG31" s="50">
        <f t="shared" si="26"/>
        <v>0</v>
      </c>
      <c r="AH31" s="234">
        <f t="shared" si="8"/>
        <v>0</v>
      </c>
      <c r="AI31" s="208">
        <f t="shared" si="9"/>
        <v>0</v>
      </c>
      <c r="AJ31" s="235"/>
      <c r="AK31" s="232">
        <f t="shared" si="27"/>
        <v>0</v>
      </c>
      <c r="AL31" s="202">
        <f t="shared" si="28"/>
        <v>0</v>
      </c>
      <c r="AM31" s="203">
        <f t="shared" si="29"/>
        <v>0</v>
      </c>
      <c r="AN31" s="233">
        <f t="shared" si="10"/>
        <v>0</v>
      </c>
      <c r="AO31" s="204">
        <f t="shared" si="30"/>
        <v>0</v>
      </c>
      <c r="AP31" s="206">
        <f t="shared" si="31"/>
        <v>0</v>
      </c>
      <c r="AQ31" s="355"/>
      <c r="AR31" s="77"/>
      <c r="AS31" s="77"/>
      <c r="AT31" s="77"/>
      <c r="AU31" s="77"/>
      <c r="AV31" s="77"/>
      <c r="AW31" s="77"/>
      <c r="AX31" s="77"/>
      <c r="AY31" s="77"/>
      <c r="AZ31" s="17"/>
      <c r="BA31" s="17"/>
      <c r="BB31" s="17"/>
    </row>
    <row r="32" spans="1:54" ht="14.5" x14ac:dyDescent="0.35">
      <c r="A32" s="819"/>
      <c r="B32" s="222"/>
      <c r="C32" s="305"/>
      <c r="D32" s="220"/>
      <c r="E32" s="221"/>
      <c r="F32" s="231"/>
      <c r="G32" s="232"/>
      <c r="H32" s="346">
        <f t="shared" si="11"/>
        <v>0</v>
      </c>
      <c r="I32" s="347">
        <f t="shared" si="32"/>
        <v>0</v>
      </c>
      <c r="J32" s="347">
        <f t="shared" si="0"/>
        <v>0</v>
      </c>
      <c r="K32" s="229">
        <f t="shared" si="12"/>
        <v>0</v>
      </c>
      <c r="L32" s="235">
        <f t="shared" si="1"/>
        <v>0</v>
      </c>
      <c r="M32" s="232">
        <f t="shared" si="33"/>
        <v>0</v>
      </c>
      <c r="N32" s="346">
        <f t="shared" si="13"/>
        <v>0</v>
      </c>
      <c r="O32" s="347">
        <f t="shared" si="14"/>
        <v>0</v>
      </c>
      <c r="P32" s="347">
        <f t="shared" si="2"/>
        <v>0</v>
      </c>
      <c r="Q32" s="229">
        <f t="shared" si="15"/>
        <v>0</v>
      </c>
      <c r="R32" s="235">
        <f t="shared" si="3"/>
        <v>0</v>
      </c>
      <c r="S32" s="232">
        <f t="shared" si="16"/>
        <v>0</v>
      </c>
      <c r="T32" s="202">
        <f t="shared" si="17"/>
        <v>0</v>
      </c>
      <c r="U32" s="203">
        <f t="shared" si="18"/>
        <v>0</v>
      </c>
      <c r="V32" s="233">
        <f t="shared" si="4"/>
        <v>0</v>
      </c>
      <c r="W32" s="204">
        <f t="shared" si="19"/>
        <v>0</v>
      </c>
      <c r="X32" s="235">
        <f t="shared" si="5"/>
        <v>0</v>
      </c>
      <c r="Y32" s="232">
        <f t="shared" si="20"/>
        <v>0</v>
      </c>
      <c r="Z32" s="202">
        <f t="shared" si="21"/>
        <v>0</v>
      </c>
      <c r="AA32" s="203">
        <f t="shared" si="22"/>
        <v>0</v>
      </c>
      <c r="AB32" s="233">
        <f t="shared" si="6"/>
        <v>0</v>
      </c>
      <c r="AC32" s="204">
        <f t="shared" si="23"/>
        <v>0</v>
      </c>
      <c r="AD32" s="235">
        <f t="shared" si="7"/>
        <v>0</v>
      </c>
      <c r="AE32" s="232">
        <f t="shared" si="24"/>
        <v>0</v>
      </c>
      <c r="AF32" s="202">
        <f t="shared" si="25"/>
        <v>0</v>
      </c>
      <c r="AG32" s="50">
        <f t="shared" si="26"/>
        <v>0</v>
      </c>
      <c r="AH32" s="234">
        <f t="shared" si="8"/>
        <v>0</v>
      </c>
      <c r="AI32" s="208">
        <f t="shared" si="9"/>
        <v>0</v>
      </c>
      <c r="AJ32" s="235"/>
      <c r="AK32" s="232">
        <f t="shared" si="27"/>
        <v>0</v>
      </c>
      <c r="AL32" s="202">
        <f t="shared" si="28"/>
        <v>0</v>
      </c>
      <c r="AM32" s="203">
        <f t="shared" si="29"/>
        <v>0</v>
      </c>
      <c r="AN32" s="233">
        <f t="shared" si="10"/>
        <v>0</v>
      </c>
      <c r="AO32" s="204">
        <f t="shared" si="30"/>
        <v>0</v>
      </c>
      <c r="AP32" s="206">
        <f t="shared" si="31"/>
        <v>0</v>
      </c>
      <c r="AQ32" s="355"/>
      <c r="AR32" s="77"/>
      <c r="AS32" s="77"/>
      <c r="AT32" s="77"/>
      <c r="AU32" s="77"/>
      <c r="AV32" s="77"/>
      <c r="AW32" s="77"/>
      <c r="AX32" s="77"/>
      <c r="AY32" s="77"/>
      <c r="AZ32" s="17"/>
      <c r="BA32" s="17"/>
      <c r="BB32" s="17"/>
    </row>
    <row r="33" spans="1:54" ht="14.5" x14ac:dyDescent="0.35">
      <c r="A33" s="819"/>
      <c r="B33" s="222"/>
      <c r="C33" s="305"/>
      <c r="D33" s="220"/>
      <c r="E33" s="221"/>
      <c r="F33" s="231"/>
      <c r="G33" s="232"/>
      <c r="H33" s="346">
        <f t="shared" si="11"/>
        <v>0</v>
      </c>
      <c r="I33" s="347">
        <f t="shared" si="32"/>
        <v>0</v>
      </c>
      <c r="J33" s="347">
        <f t="shared" si="0"/>
        <v>0</v>
      </c>
      <c r="K33" s="229">
        <f t="shared" si="12"/>
        <v>0</v>
      </c>
      <c r="L33" s="235">
        <f t="shared" si="1"/>
        <v>0</v>
      </c>
      <c r="M33" s="232">
        <f t="shared" si="33"/>
        <v>0</v>
      </c>
      <c r="N33" s="346">
        <f t="shared" si="13"/>
        <v>0</v>
      </c>
      <c r="O33" s="347">
        <f t="shared" si="14"/>
        <v>0</v>
      </c>
      <c r="P33" s="347">
        <f t="shared" si="2"/>
        <v>0</v>
      </c>
      <c r="Q33" s="229">
        <f t="shared" si="15"/>
        <v>0</v>
      </c>
      <c r="R33" s="235">
        <f t="shared" si="3"/>
        <v>0</v>
      </c>
      <c r="S33" s="232">
        <f t="shared" si="16"/>
        <v>0</v>
      </c>
      <c r="T33" s="202">
        <f t="shared" si="17"/>
        <v>0</v>
      </c>
      <c r="U33" s="203">
        <f t="shared" si="18"/>
        <v>0</v>
      </c>
      <c r="V33" s="233">
        <f t="shared" si="4"/>
        <v>0</v>
      </c>
      <c r="W33" s="204">
        <f t="shared" si="19"/>
        <v>0</v>
      </c>
      <c r="X33" s="235">
        <f t="shared" si="5"/>
        <v>0</v>
      </c>
      <c r="Y33" s="232">
        <f t="shared" si="20"/>
        <v>0</v>
      </c>
      <c r="Z33" s="202">
        <f t="shared" si="21"/>
        <v>0</v>
      </c>
      <c r="AA33" s="203">
        <f t="shared" si="22"/>
        <v>0</v>
      </c>
      <c r="AB33" s="233">
        <f t="shared" si="6"/>
        <v>0</v>
      </c>
      <c r="AC33" s="204">
        <f t="shared" si="23"/>
        <v>0</v>
      </c>
      <c r="AD33" s="235">
        <f t="shared" si="7"/>
        <v>0</v>
      </c>
      <c r="AE33" s="232">
        <f t="shared" si="24"/>
        <v>0</v>
      </c>
      <c r="AF33" s="202">
        <f t="shared" si="25"/>
        <v>0</v>
      </c>
      <c r="AG33" s="50">
        <f t="shared" si="26"/>
        <v>0</v>
      </c>
      <c r="AH33" s="234">
        <f t="shared" si="8"/>
        <v>0</v>
      </c>
      <c r="AI33" s="208">
        <f t="shared" si="9"/>
        <v>0</v>
      </c>
      <c r="AJ33" s="235"/>
      <c r="AK33" s="232">
        <f t="shared" si="27"/>
        <v>0</v>
      </c>
      <c r="AL33" s="202">
        <f t="shared" si="28"/>
        <v>0</v>
      </c>
      <c r="AM33" s="203">
        <f t="shared" si="29"/>
        <v>0</v>
      </c>
      <c r="AN33" s="233">
        <f t="shared" si="10"/>
        <v>0</v>
      </c>
      <c r="AO33" s="204">
        <f t="shared" si="30"/>
        <v>0</v>
      </c>
      <c r="AP33" s="206">
        <f t="shared" si="31"/>
        <v>0</v>
      </c>
      <c r="AQ33" s="355"/>
      <c r="AR33" s="77"/>
      <c r="AS33" s="77"/>
      <c r="AT33" s="77"/>
      <c r="AU33" s="77"/>
      <c r="AV33" s="77"/>
      <c r="AW33" s="77"/>
      <c r="AX33" s="77"/>
      <c r="AY33" s="77"/>
      <c r="AZ33" s="17"/>
      <c r="BA33" s="17"/>
      <c r="BB33" s="17"/>
    </row>
    <row r="34" spans="1:54" ht="14.5" x14ac:dyDescent="0.35">
      <c r="A34" s="819"/>
      <c r="B34" s="219"/>
      <c r="C34" s="304"/>
      <c r="D34" s="255"/>
      <c r="E34" s="221"/>
      <c r="F34" s="231"/>
      <c r="G34" s="232"/>
      <c r="H34" s="346">
        <f t="shared" si="11"/>
        <v>0</v>
      </c>
      <c r="I34" s="347">
        <f t="shared" si="32"/>
        <v>0</v>
      </c>
      <c r="J34" s="347">
        <f t="shared" si="0"/>
        <v>0</v>
      </c>
      <c r="K34" s="229">
        <f t="shared" si="12"/>
        <v>0</v>
      </c>
      <c r="L34" s="235">
        <f t="shared" si="1"/>
        <v>0</v>
      </c>
      <c r="M34" s="232">
        <f t="shared" si="33"/>
        <v>0</v>
      </c>
      <c r="N34" s="346">
        <f t="shared" si="13"/>
        <v>0</v>
      </c>
      <c r="O34" s="347">
        <f t="shared" si="14"/>
        <v>0</v>
      </c>
      <c r="P34" s="347">
        <f t="shared" si="2"/>
        <v>0</v>
      </c>
      <c r="Q34" s="229">
        <f t="shared" si="15"/>
        <v>0</v>
      </c>
      <c r="R34" s="235">
        <f t="shared" si="3"/>
        <v>0</v>
      </c>
      <c r="S34" s="232">
        <f t="shared" si="16"/>
        <v>0</v>
      </c>
      <c r="T34" s="202">
        <f t="shared" si="17"/>
        <v>0</v>
      </c>
      <c r="U34" s="203">
        <f t="shared" si="18"/>
        <v>0</v>
      </c>
      <c r="V34" s="233">
        <f t="shared" si="4"/>
        <v>0</v>
      </c>
      <c r="W34" s="204">
        <f t="shared" si="19"/>
        <v>0</v>
      </c>
      <c r="X34" s="235">
        <f t="shared" si="5"/>
        <v>0</v>
      </c>
      <c r="Y34" s="232">
        <f t="shared" si="20"/>
        <v>0</v>
      </c>
      <c r="Z34" s="202">
        <f t="shared" si="21"/>
        <v>0</v>
      </c>
      <c r="AA34" s="203">
        <f t="shared" si="22"/>
        <v>0</v>
      </c>
      <c r="AB34" s="233">
        <f t="shared" si="6"/>
        <v>0</v>
      </c>
      <c r="AC34" s="204">
        <f t="shared" si="23"/>
        <v>0</v>
      </c>
      <c r="AD34" s="235">
        <f t="shared" si="7"/>
        <v>0</v>
      </c>
      <c r="AE34" s="232">
        <f t="shared" si="24"/>
        <v>0</v>
      </c>
      <c r="AF34" s="202">
        <f t="shared" si="25"/>
        <v>0</v>
      </c>
      <c r="AG34" s="50">
        <f t="shared" si="26"/>
        <v>0</v>
      </c>
      <c r="AH34" s="234">
        <f t="shared" si="8"/>
        <v>0</v>
      </c>
      <c r="AI34" s="208">
        <f t="shared" si="9"/>
        <v>0</v>
      </c>
      <c r="AJ34" s="235"/>
      <c r="AK34" s="232">
        <f t="shared" si="27"/>
        <v>0</v>
      </c>
      <c r="AL34" s="202">
        <f t="shared" si="28"/>
        <v>0</v>
      </c>
      <c r="AM34" s="203">
        <f t="shared" si="29"/>
        <v>0</v>
      </c>
      <c r="AN34" s="233">
        <f t="shared" si="10"/>
        <v>0</v>
      </c>
      <c r="AO34" s="204">
        <f t="shared" si="30"/>
        <v>0</v>
      </c>
      <c r="AP34" s="206">
        <f t="shared" si="31"/>
        <v>0</v>
      </c>
      <c r="AQ34" s="355"/>
      <c r="AR34" s="77"/>
      <c r="AS34" s="77"/>
      <c r="AT34" s="77"/>
      <c r="AU34" s="77"/>
      <c r="AV34" s="77"/>
      <c r="AW34" s="77"/>
      <c r="AX34" s="77"/>
      <c r="AY34" s="77"/>
      <c r="AZ34" s="17"/>
      <c r="BA34" s="17"/>
      <c r="BB34" s="17"/>
    </row>
    <row r="35" spans="1:54" ht="14.5" x14ac:dyDescent="0.35">
      <c r="A35" s="819"/>
      <c r="B35" s="219"/>
      <c r="C35" s="304"/>
      <c r="D35" s="255"/>
      <c r="E35" s="221"/>
      <c r="F35" s="231"/>
      <c r="G35" s="232"/>
      <c r="H35" s="346">
        <f t="shared" si="11"/>
        <v>0</v>
      </c>
      <c r="I35" s="347">
        <f t="shared" si="32"/>
        <v>0</v>
      </c>
      <c r="J35" s="347">
        <f t="shared" si="0"/>
        <v>0</v>
      </c>
      <c r="K35" s="229">
        <f t="shared" si="12"/>
        <v>0</v>
      </c>
      <c r="L35" s="235">
        <f t="shared" si="1"/>
        <v>0</v>
      </c>
      <c r="M35" s="232">
        <f t="shared" si="33"/>
        <v>0</v>
      </c>
      <c r="N35" s="346">
        <f t="shared" si="13"/>
        <v>0</v>
      </c>
      <c r="O35" s="347">
        <f t="shared" si="14"/>
        <v>0</v>
      </c>
      <c r="P35" s="347">
        <f t="shared" si="2"/>
        <v>0</v>
      </c>
      <c r="Q35" s="229">
        <f t="shared" si="15"/>
        <v>0</v>
      </c>
      <c r="R35" s="235">
        <f t="shared" si="3"/>
        <v>0</v>
      </c>
      <c r="S35" s="232">
        <f t="shared" si="16"/>
        <v>0</v>
      </c>
      <c r="T35" s="202">
        <f t="shared" si="17"/>
        <v>0</v>
      </c>
      <c r="U35" s="203">
        <f t="shared" si="18"/>
        <v>0</v>
      </c>
      <c r="V35" s="233">
        <f t="shared" si="4"/>
        <v>0</v>
      </c>
      <c r="W35" s="204">
        <f t="shared" si="19"/>
        <v>0</v>
      </c>
      <c r="X35" s="235">
        <f t="shared" si="5"/>
        <v>0</v>
      </c>
      <c r="Y35" s="232">
        <f t="shared" si="20"/>
        <v>0</v>
      </c>
      <c r="Z35" s="202">
        <f t="shared" si="21"/>
        <v>0</v>
      </c>
      <c r="AA35" s="203">
        <f t="shared" si="22"/>
        <v>0</v>
      </c>
      <c r="AB35" s="233">
        <f t="shared" si="6"/>
        <v>0</v>
      </c>
      <c r="AC35" s="204">
        <f t="shared" si="23"/>
        <v>0</v>
      </c>
      <c r="AD35" s="235">
        <f t="shared" si="7"/>
        <v>0</v>
      </c>
      <c r="AE35" s="232">
        <f t="shared" si="24"/>
        <v>0</v>
      </c>
      <c r="AF35" s="202">
        <f t="shared" si="25"/>
        <v>0</v>
      </c>
      <c r="AG35" s="50">
        <f t="shared" si="26"/>
        <v>0</v>
      </c>
      <c r="AH35" s="234">
        <f t="shared" si="8"/>
        <v>0</v>
      </c>
      <c r="AI35" s="208">
        <f t="shared" si="9"/>
        <v>0</v>
      </c>
      <c r="AJ35" s="235"/>
      <c r="AK35" s="232">
        <f t="shared" si="27"/>
        <v>0</v>
      </c>
      <c r="AL35" s="202">
        <f t="shared" si="28"/>
        <v>0</v>
      </c>
      <c r="AM35" s="203">
        <f t="shared" si="29"/>
        <v>0</v>
      </c>
      <c r="AN35" s="233">
        <f t="shared" si="10"/>
        <v>0</v>
      </c>
      <c r="AO35" s="204">
        <f t="shared" si="30"/>
        <v>0</v>
      </c>
      <c r="AP35" s="206">
        <f t="shared" si="31"/>
        <v>0</v>
      </c>
      <c r="AQ35" s="355"/>
      <c r="AR35" s="77"/>
      <c r="AS35" s="77"/>
      <c r="AT35" s="77"/>
      <c r="AU35" s="77"/>
      <c r="AV35" s="77"/>
      <c r="AW35" s="77"/>
      <c r="AX35" s="77"/>
      <c r="AY35" s="77"/>
      <c r="AZ35" s="17"/>
      <c r="BA35" s="17"/>
      <c r="BB35" s="17"/>
    </row>
    <row r="36" spans="1:54" ht="14.5" x14ac:dyDescent="0.35">
      <c r="A36" s="819"/>
      <c r="B36" s="219"/>
      <c r="C36" s="304"/>
      <c r="D36" s="255"/>
      <c r="E36" s="221"/>
      <c r="F36" s="231"/>
      <c r="G36" s="232"/>
      <c r="H36" s="348">
        <f>G36*12</f>
        <v>0</v>
      </c>
      <c r="I36" s="349">
        <f t="shared" si="32"/>
        <v>0</v>
      </c>
      <c r="J36" s="349">
        <f t="shared" si="0"/>
        <v>0</v>
      </c>
      <c r="K36" s="350">
        <f t="shared" si="12"/>
        <v>0</v>
      </c>
      <c r="L36" s="235">
        <f t="shared" si="1"/>
        <v>0</v>
      </c>
      <c r="M36" s="232">
        <f t="shared" si="33"/>
        <v>0</v>
      </c>
      <c r="N36" s="348">
        <f>M36*12</f>
        <v>0</v>
      </c>
      <c r="O36" s="349">
        <f t="shared" si="14"/>
        <v>0</v>
      </c>
      <c r="P36" s="349">
        <f t="shared" si="2"/>
        <v>0</v>
      </c>
      <c r="Q36" s="350">
        <f t="shared" si="15"/>
        <v>0</v>
      </c>
      <c r="R36" s="235">
        <f t="shared" si="3"/>
        <v>0</v>
      </c>
      <c r="S36" s="232">
        <f t="shared" si="16"/>
        <v>0</v>
      </c>
      <c r="T36" s="205">
        <f>S36*12</f>
        <v>0</v>
      </c>
      <c r="U36" s="9">
        <f t="shared" si="18"/>
        <v>0</v>
      </c>
      <c r="V36" s="234">
        <f t="shared" si="4"/>
        <v>0</v>
      </c>
      <c r="W36" s="208">
        <f t="shared" si="19"/>
        <v>0</v>
      </c>
      <c r="X36" s="235">
        <f t="shared" si="5"/>
        <v>0</v>
      </c>
      <c r="Y36" s="232">
        <f t="shared" si="20"/>
        <v>0</v>
      </c>
      <c r="Z36" s="205">
        <f>Y36*12</f>
        <v>0</v>
      </c>
      <c r="AA36" s="9">
        <f t="shared" si="22"/>
        <v>0</v>
      </c>
      <c r="AB36" s="234">
        <f t="shared" si="6"/>
        <v>0</v>
      </c>
      <c r="AC36" s="208">
        <f t="shared" si="23"/>
        <v>0</v>
      </c>
      <c r="AD36" s="235">
        <f t="shared" si="7"/>
        <v>0</v>
      </c>
      <c r="AE36" s="232">
        <f t="shared" si="24"/>
        <v>0</v>
      </c>
      <c r="AF36" s="205">
        <f>AE36*12</f>
        <v>0</v>
      </c>
      <c r="AG36" s="230">
        <f t="shared" si="26"/>
        <v>0</v>
      </c>
      <c r="AH36" s="234">
        <f t="shared" si="8"/>
        <v>0</v>
      </c>
      <c r="AI36" s="208">
        <f t="shared" si="9"/>
        <v>0</v>
      </c>
      <c r="AJ36" s="235"/>
      <c r="AK36" s="232">
        <f t="shared" si="27"/>
        <v>0</v>
      </c>
      <c r="AL36" s="205">
        <f>AK36*12</f>
        <v>0</v>
      </c>
      <c r="AM36" s="9">
        <f t="shared" si="29"/>
        <v>0</v>
      </c>
      <c r="AN36" s="234">
        <f t="shared" si="10"/>
        <v>0</v>
      </c>
      <c r="AO36" s="208">
        <f t="shared" si="30"/>
        <v>0</v>
      </c>
      <c r="AP36" s="206">
        <f t="shared" si="31"/>
        <v>0</v>
      </c>
      <c r="AQ36" s="355"/>
      <c r="AR36" s="51"/>
      <c r="AS36" s="77"/>
      <c r="AT36" s="77"/>
      <c r="AU36" s="77"/>
      <c r="AV36" s="77"/>
      <c r="AW36" s="77"/>
      <c r="AX36" s="77"/>
      <c r="AY36" s="77"/>
      <c r="AZ36" s="17"/>
      <c r="BA36" s="17"/>
      <c r="BB36" s="17"/>
    </row>
    <row r="37" spans="1:54" ht="14.5" x14ac:dyDescent="0.35">
      <c r="A37" s="819"/>
      <c r="B37" s="219"/>
      <c r="C37" s="304"/>
      <c r="D37" s="255"/>
      <c r="E37" s="221"/>
      <c r="F37" s="231"/>
      <c r="G37" s="232"/>
      <c r="H37" s="348">
        <f t="shared" ref="H37:H42" si="34">G37*12</f>
        <v>0</v>
      </c>
      <c r="I37" s="349">
        <f t="shared" si="32"/>
        <v>0</v>
      </c>
      <c r="J37" s="349">
        <f t="shared" si="0"/>
        <v>0</v>
      </c>
      <c r="K37" s="350">
        <f t="shared" si="12"/>
        <v>0</v>
      </c>
      <c r="L37" s="235">
        <f t="shared" si="1"/>
        <v>0</v>
      </c>
      <c r="M37" s="232">
        <f t="shared" si="33"/>
        <v>0</v>
      </c>
      <c r="N37" s="348">
        <f t="shared" ref="N37:N42" si="35">M37*12</f>
        <v>0</v>
      </c>
      <c r="O37" s="349">
        <f t="shared" si="14"/>
        <v>0</v>
      </c>
      <c r="P37" s="349">
        <f t="shared" si="2"/>
        <v>0</v>
      </c>
      <c r="Q37" s="350">
        <f t="shared" si="15"/>
        <v>0</v>
      </c>
      <c r="R37" s="235">
        <f t="shared" si="3"/>
        <v>0</v>
      </c>
      <c r="S37" s="232">
        <f t="shared" si="16"/>
        <v>0</v>
      </c>
      <c r="T37" s="205">
        <f t="shared" ref="T37:T42" si="36">S37*12</f>
        <v>0</v>
      </c>
      <c r="U37" s="9">
        <f t="shared" si="18"/>
        <v>0</v>
      </c>
      <c r="V37" s="234">
        <f t="shared" si="4"/>
        <v>0</v>
      </c>
      <c r="W37" s="208">
        <f t="shared" si="19"/>
        <v>0</v>
      </c>
      <c r="X37" s="235">
        <f t="shared" si="5"/>
        <v>0</v>
      </c>
      <c r="Y37" s="232">
        <f t="shared" si="20"/>
        <v>0</v>
      </c>
      <c r="Z37" s="205">
        <f t="shared" ref="Z37:Z42" si="37">Y37*12</f>
        <v>0</v>
      </c>
      <c r="AA37" s="9">
        <f t="shared" si="22"/>
        <v>0</v>
      </c>
      <c r="AB37" s="234">
        <f t="shared" si="6"/>
        <v>0</v>
      </c>
      <c r="AC37" s="208">
        <f t="shared" si="23"/>
        <v>0</v>
      </c>
      <c r="AD37" s="235">
        <f t="shared" si="7"/>
        <v>0</v>
      </c>
      <c r="AE37" s="232">
        <f t="shared" si="24"/>
        <v>0</v>
      </c>
      <c r="AF37" s="205">
        <f t="shared" ref="AF37:AF42" si="38">AE37*12</f>
        <v>0</v>
      </c>
      <c r="AG37" s="230">
        <f t="shared" si="26"/>
        <v>0</v>
      </c>
      <c r="AH37" s="234">
        <f t="shared" si="8"/>
        <v>0</v>
      </c>
      <c r="AI37" s="208">
        <f t="shared" si="9"/>
        <v>0</v>
      </c>
      <c r="AJ37" s="235"/>
      <c r="AK37" s="232">
        <f t="shared" si="27"/>
        <v>0</v>
      </c>
      <c r="AL37" s="205">
        <f t="shared" ref="AL37:AL42" si="39">AK37*12</f>
        <v>0</v>
      </c>
      <c r="AM37" s="9">
        <f t="shared" si="29"/>
        <v>0</v>
      </c>
      <c r="AN37" s="234">
        <f t="shared" si="10"/>
        <v>0</v>
      </c>
      <c r="AO37" s="208">
        <f t="shared" si="30"/>
        <v>0</v>
      </c>
      <c r="AP37" s="206">
        <f t="shared" si="31"/>
        <v>0</v>
      </c>
      <c r="AQ37" s="355"/>
      <c r="AR37" s="51"/>
      <c r="AS37" s="77"/>
      <c r="AT37" s="77"/>
      <c r="AU37" s="77"/>
      <c r="AV37" s="77"/>
      <c r="AW37" s="77"/>
      <c r="AX37" s="77"/>
      <c r="AY37" s="77"/>
      <c r="AZ37" s="17"/>
      <c r="BA37" s="17"/>
      <c r="BB37" s="17"/>
    </row>
    <row r="38" spans="1:54" ht="14.5" x14ac:dyDescent="0.35">
      <c r="A38" s="819"/>
      <c r="B38" s="219"/>
      <c r="C38" s="304"/>
      <c r="D38" s="255"/>
      <c r="E38" s="221"/>
      <c r="F38" s="231"/>
      <c r="G38" s="232"/>
      <c r="H38" s="348">
        <f t="shared" si="34"/>
        <v>0</v>
      </c>
      <c r="I38" s="349">
        <f t="shared" si="32"/>
        <v>0</v>
      </c>
      <c r="J38" s="349">
        <f t="shared" si="0"/>
        <v>0</v>
      </c>
      <c r="K38" s="350">
        <f t="shared" si="12"/>
        <v>0</v>
      </c>
      <c r="L38" s="235">
        <f t="shared" si="1"/>
        <v>0</v>
      </c>
      <c r="M38" s="232">
        <f t="shared" si="33"/>
        <v>0</v>
      </c>
      <c r="N38" s="348">
        <f t="shared" si="35"/>
        <v>0</v>
      </c>
      <c r="O38" s="349">
        <f t="shared" si="14"/>
        <v>0</v>
      </c>
      <c r="P38" s="349">
        <f t="shared" si="2"/>
        <v>0</v>
      </c>
      <c r="Q38" s="350">
        <f t="shared" si="15"/>
        <v>0</v>
      </c>
      <c r="R38" s="235">
        <f t="shared" si="3"/>
        <v>0</v>
      </c>
      <c r="S38" s="232">
        <f t="shared" si="16"/>
        <v>0</v>
      </c>
      <c r="T38" s="205">
        <f t="shared" si="36"/>
        <v>0</v>
      </c>
      <c r="U38" s="9">
        <f t="shared" si="18"/>
        <v>0</v>
      </c>
      <c r="V38" s="234">
        <f t="shared" si="4"/>
        <v>0</v>
      </c>
      <c r="W38" s="208">
        <f t="shared" si="19"/>
        <v>0</v>
      </c>
      <c r="X38" s="235">
        <f t="shared" si="5"/>
        <v>0</v>
      </c>
      <c r="Y38" s="232">
        <f t="shared" si="20"/>
        <v>0</v>
      </c>
      <c r="Z38" s="205">
        <f t="shared" si="37"/>
        <v>0</v>
      </c>
      <c r="AA38" s="9">
        <f t="shared" si="22"/>
        <v>0</v>
      </c>
      <c r="AB38" s="234">
        <f t="shared" si="6"/>
        <v>0</v>
      </c>
      <c r="AC38" s="208">
        <f t="shared" si="23"/>
        <v>0</v>
      </c>
      <c r="AD38" s="235">
        <f t="shared" si="7"/>
        <v>0</v>
      </c>
      <c r="AE38" s="232">
        <f t="shared" si="24"/>
        <v>0</v>
      </c>
      <c r="AF38" s="205">
        <f t="shared" si="38"/>
        <v>0</v>
      </c>
      <c r="AG38" s="230">
        <f t="shared" si="26"/>
        <v>0</v>
      </c>
      <c r="AH38" s="234">
        <f t="shared" si="8"/>
        <v>0</v>
      </c>
      <c r="AI38" s="208">
        <f t="shared" si="9"/>
        <v>0</v>
      </c>
      <c r="AJ38" s="235"/>
      <c r="AK38" s="232">
        <f t="shared" si="27"/>
        <v>0</v>
      </c>
      <c r="AL38" s="205">
        <f t="shared" si="39"/>
        <v>0</v>
      </c>
      <c r="AM38" s="9">
        <f t="shared" si="29"/>
        <v>0</v>
      </c>
      <c r="AN38" s="234">
        <f t="shared" si="10"/>
        <v>0</v>
      </c>
      <c r="AO38" s="208">
        <f t="shared" si="30"/>
        <v>0</v>
      </c>
      <c r="AP38" s="206">
        <f t="shared" si="31"/>
        <v>0</v>
      </c>
      <c r="AQ38" s="355"/>
      <c r="AR38" s="51"/>
      <c r="AS38" s="77"/>
      <c r="AT38" s="77"/>
      <c r="AU38" s="77"/>
      <c r="AV38" s="77"/>
      <c r="AW38" s="77"/>
      <c r="AX38" s="77"/>
      <c r="AY38" s="77"/>
      <c r="AZ38" s="17"/>
      <c r="BA38" s="17"/>
      <c r="BB38" s="17"/>
    </row>
    <row r="39" spans="1:54" ht="14.5" x14ac:dyDescent="0.35">
      <c r="A39" s="819"/>
      <c r="B39" s="219"/>
      <c r="C39" s="304"/>
      <c r="D39" s="255"/>
      <c r="E39" s="221"/>
      <c r="F39" s="231"/>
      <c r="G39" s="232"/>
      <c r="H39" s="348">
        <f t="shared" si="34"/>
        <v>0</v>
      </c>
      <c r="I39" s="349">
        <f t="shared" si="32"/>
        <v>0</v>
      </c>
      <c r="J39" s="349">
        <f t="shared" si="0"/>
        <v>0</v>
      </c>
      <c r="K39" s="350">
        <f t="shared" si="12"/>
        <v>0</v>
      </c>
      <c r="L39" s="235">
        <f t="shared" si="1"/>
        <v>0</v>
      </c>
      <c r="M39" s="232">
        <f t="shared" si="33"/>
        <v>0</v>
      </c>
      <c r="N39" s="348">
        <f t="shared" si="35"/>
        <v>0</v>
      </c>
      <c r="O39" s="349">
        <f t="shared" si="14"/>
        <v>0</v>
      </c>
      <c r="P39" s="349">
        <f t="shared" si="2"/>
        <v>0</v>
      </c>
      <c r="Q39" s="350">
        <f t="shared" si="15"/>
        <v>0</v>
      </c>
      <c r="R39" s="235">
        <f t="shared" si="3"/>
        <v>0</v>
      </c>
      <c r="S39" s="232">
        <f t="shared" si="16"/>
        <v>0</v>
      </c>
      <c r="T39" s="205">
        <f t="shared" si="36"/>
        <v>0</v>
      </c>
      <c r="U39" s="9">
        <f t="shared" si="18"/>
        <v>0</v>
      </c>
      <c r="V39" s="234">
        <f t="shared" si="4"/>
        <v>0</v>
      </c>
      <c r="W39" s="208">
        <f t="shared" si="19"/>
        <v>0</v>
      </c>
      <c r="X39" s="235">
        <f t="shared" si="5"/>
        <v>0</v>
      </c>
      <c r="Y39" s="232">
        <f t="shared" si="20"/>
        <v>0</v>
      </c>
      <c r="Z39" s="205">
        <f t="shared" si="37"/>
        <v>0</v>
      </c>
      <c r="AA39" s="9">
        <f t="shared" si="22"/>
        <v>0</v>
      </c>
      <c r="AB39" s="234">
        <f t="shared" si="6"/>
        <v>0</v>
      </c>
      <c r="AC39" s="208">
        <f t="shared" si="23"/>
        <v>0</v>
      </c>
      <c r="AD39" s="235">
        <f t="shared" si="7"/>
        <v>0</v>
      </c>
      <c r="AE39" s="232">
        <f t="shared" si="24"/>
        <v>0</v>
      </c>
      <c r="AF39" s="205">
        <f t="shared" si="38"/>
        <v>0</v>
      </c>
      <c r="AG39" s="230">
        <f t="shared" si="26"/>
        <v>0</v>
      </c>
      <c r="AH39" s="234">
        <f t="shared" si="8"/>
        <v>0</v>
      </c>
      <c r="AI39" s="208">
        <f t="shared" si="9"/>
        <v>0</v>
      </c>
      <c r="AJ39" s="235"/>
      <c r="AK39" s="232">
        <f t="shared" si="27"/>
        <v>0</v>
      </c>
      <c r="AL39" s="205">
        <f t="shared" si="39"/>
        <v>0</v>
      </c>
      <c r="AM39" s="9">
        <f t="shared" si="29"/>
        <v>0</v>
      </c>
      <c r="AN39" s="234">
        <f t="shared" si="10"/>
        <v>0</v>
      </c>
      <c r="AO39" s="208">
        <f t="shared" si="30"/>
        <v>0</v>
      </c>
      <c r="AP39" s="206">
        <f t="shared" si="31"/>
        <v>0</v>
      </c>
      <c r="AQ39" s="355"/>
      <c r="AR39" s="51"/>
      <c r="AS39" s="77"/>
      <c r="AT39" s="77"/>
      <c r="AU39" s="77"/>
      <c r="AV39" s="77"/>
      <c r="AW39" s="77"/>
      <c r="AX39" s="77"/>
      <c r="AY39" s="77"/>
      <c r="AZ39" s="17"/>
      <c r="BA39" s="17"/>
      <c r="BB39" s="17"/>
    </row>
    <row r="40" spans="1:54" ht="14.5" x14ac:dyDescent="0.35">
      <c r="A40" s="819"/>
      <c r="B40" s="219"/>
      <c r="C40" s="304"/>
      <c r="D40" s="255" t="s">
        <v>35</v>
      </c>
      <c r="E40" s="221"/>
      <c r="F40" s="231">
        <v>31000</v>
      </c>
      <c r="G40" s="232"/>
      <c r="H40" s="348">
        <f t="shared" si="34"/>
        <v>0</v>
      </c>
      <c r="I40" s="349">
        <f t="shared" si="32"/>
        <v>0</v>
      </c>
      <c r="J40" s="281"/>
      <c r="K40" s="350">
        <f t="shared" si="12"/>
        <v>0</v>
      </c>
      <c r="L40" s="235">
        <f t="shared" si="1"/>
        <v>31000</v>
      </c>
      <c r="M40" s="232">
        <f t="shared" si="33"/>
        <v>0</v>
      </c>
      <c r="N40" s="348">
        <f t="shared" si="35"/>
        <v>0</v>
      </c>
      <c r="O40" s="349">
        <f t="shared" si="14"/>
        <v>0</v>
      </c>
      <c r="P40" s="281"/>
      <c r="Q40" s="350">
        <f t="shared" si="15"/>
        <v>0</v>
      </c>
      <c r="R40" s="235">
        <f t="shared" si="3"/>
        <v>31000</v>
      </c>
      <c r="S40" s="232">
        <f t="shared" si="16"/>
        <v>0</v>
      </c>
      <c r="T40" s="205">
        <f t="shared" si="36"/>
        <v>0</v>
      </c>
      <c r="U40" s="9">
        <f t="shared" si="18"/>
        <v>0</v>
      </c>
      <c r="V40" s="282"/>
      <c r="W40" s="208">
        <f t="shared" si="19"/>
        <v>0</v>
      </c>
      <c r="X40" s="235">
        <f t="shared" si="5"/>
        <v>31000</v>
      </c>
      <c r="Y40" s="232">
        <f t="shared" si="20"/>
        <v>0</v>
      </c>
      <c r="Z40" s="205">
        <f t="shared" si="37"/>
        <v>0</v>
      </c>
      <c r="AA40" s="9">
        <f t="shared" si="22"/>
        <v>0</v>
      </c>
      <c r="AB40" s="282"/>
      <c r="AC40" s="208">
        <f t="shared" si="23"/>
        <v>0</v>
      </c>
      <c r="AD40" s="235">
        <f t="shared" si="7"/>
        <v>31000</v>
      </c>
      <c r="AE40" s="232">
        <f t="shared" si="24"/>
        <v>0</v>
      </c>
      <c r="AF40" s="205">
        <f t="shared" si="38"/>
        <v>0</v>
      </c>
      <c r="AG40" s="230">
        <f t="shared" si="26"/>
        <v>0</v>
      </c>
      <c r="AH40" s="282"/>
      <c r="AI40" s="208">
        <f t="shared" si="9"/>
        <v>0</v>
      </c>
      <c r="AJ40" s="235"/>
      <c r="AK40" s="232">
        <f t="shared" si="27"/>
        <v>0</v>
      </c>
      <c r="AL40" s="205">
        <f t="shared" si="39"/>
        <v>0</v>
      </c>
      <c r="AM40" s="9">
        <f t="shared" si="29"/>
        <v>0</v>
      </c>
      <c r="AN40" s="282"/>
      <c r="AO40" s="208">
        <f t="shared" si="30"/>
        <v>0</v>
      </c>
      <c r="AP40" s="206">
        <f t="shared" si="31"/>
        <v>0</v>
      </c>
      <c r="AQ40" s="355"/>
      <c r="AR40" s="51"/>
      <c r="AS40" s="77"/>
      <c r="AT40" s="77"/>
      <c r="AU40" s="77"/>
      <c r="AV40" s="77"/>
      <c r="AW40" s="77"/>
      <c r="AX40" s="77"/>
      <c r="AY40" s="77"/>
      <c r="AZ40" s="17"/>
      <c r="BA40" s="17"/>
      <c r="BB40" s="17"/>
    </row>
    <row r="41" spans="1:54" ht="14.5" x14ac:dyDescent="0.35">
      <c r="A41" s="819"/>
      <c r="B41" s="219"/>
      <c r="C41" s="304"/>
      <c r="D41" s="255" t="s">
        <v>35</v>
      </c>
      <c r="E41" s="221"/>
      <c r="F41" s="231">
        <v>31000</v>
      </c>
      <c r="G41" s="232"/>
      <c r="H41" s="348">
        <f t="shared" si="34"/>
        <v>0</v>
      </c>
      <c r="I41" s="349">
        <f t="shared" si="32"/>
        <v>0</v>
      </c>
      <c r="J41" s="281"/>
      <c r="K41" s="350">
        <f t="shared" si="12"/>
        <v>0</v>
      </c>
      <c r="L41" s="235">
        <f t="shared" si="1"/>
        <v>31000</v>
      </c>
      <c r="M41" s="232">
        <f t="shared" si="33"/>
        <v>0</v>
      </c>
      <c r="N41" s="348">
        <f t="shared" si="35"/>
        <v>0</v>
      </c>
      <c r="O41" s="349">
        <f t="shared" si="14"/>
        <v>0</v>
      </c>
      <c r="P41" s="281"/>
      <c r="Q41" s="350">
        <f t="shared" si="15"/>
        <v>0</v>
      </c>
      <c r="R41" s="235">
        <f t="shared" si="3"/>
        <v>31000</v>
      </c>
      <c r="S41" s="232">
        <f t="shared" si="16"/>
        <v>0</v>
      </c>
      <c r="T41" s="205">
        <f t="shared" si="36"/>
        <v>0</v>
      </c>
      <c r="U41" s="9">
        <f t="shared" si="18"/>
        <v>0</v>
      </c>
      <c r="V41" s="282"/>
      <c r="W41" s="208">
        <f t="shared" si="19"/>
        <v>0</v>
      </c>
      <c r="X41" s="235">
        <f t="shared" si="5"/>
        <v>31000</v>
      </c>
      <c r="Y41" s="232">
        <f t="shared" si="20"/>
        <v>0</v>
      </c>
      <c r="Z41" s="205">
        <f t="shared" si="37"/>
        <v>0</v>
      </c>
      <c r="AA41" s="9">
        <f t="shared" si="22"/>
        <v>0</v>
      </c>
      <c r="AB41" s="282"/>
      <c r="AC41" s="208">
        <f t="shared" si="23"/>
        <v>0</v>
      </c>
      <c r="AD41" s="235">
        <f t="shared" si="7"/>
        <v>31000</v>
      </c>
      <c r="AE41" s="232">
        <f t="shared" si="24"/>
        <v>0</v>
      </c>
      <c r="AF41" s="205">
        <f t="shared" si="38"/>
        <v>0</v>
      </c>
      <c r="AG41" s="230">
        <f t="shared" si="26"/>
        <v>0</v>
      </c>
      <c r="AH41" s="282"/>
      <c r="AI41" s="208">
        <f t="shared" si="9"/>
        <v>0</v>
      </c>
      <c r="AJ41" s="235"/>
      <c r="AK41" s="232">
        <f t="shared" si="27"/>
        <v>0</v>
      </c>
      <c r="AL41" s="205">
        <f t="shared" si="39"/>
        <v>0</v>
      </c>
      <c r="AM41" s="9">
        <f t="shared" si="29"/>
        <v>0</v>
      </c>
      <c r="AN41" s="282"/>
      <c r="AO41" s="208">
        <f t="shared" si="30"/>
        <v>0</v>
      </c>
      <c r="AP41" s="206">
        <f t="shared" si="31"/>
        <v>0</v>
      </c>
      <c r="AQ41" s="355"/>
      <c r="AR41" s="51"/>
      <c r="AS41" s="77"/>
      <c r="AT41" s="77"/>
      <c r="AU41" s="77"/>
      <c r="AV41" s="77"/>
      <c r="AW41" s="77"/>
      <c r="AX41" s="77"/>
      <c r="AY41" s="77"/>
      <c r="AZ41" s="17"/>
      <c r="BA41" s="17"/>
      <c r="BB41" s="17"/>
    </row>
    <row r="42" spans="1:54" ht="15" thickBot="1" x14ac:dyDescent="0.4">
      <c r="A42" s="819"/>
      <c r="B42" s="52"/>
      <c r="C42" s="306"/>
      <c r="D42" s="53" t="s">
        <v>35</v>
      </c>
      <c r="E42" s="54"/>
      <c r="F42" s="55">
        <v>31000</v>
      </c>
      <c r="G42" s="56"/>
      <c r="H42" s="351">
        <f t="shared" si="34"/>
        <v>0</v>
      </c>
      <c r="I42" s="352">
        <f t="shared" si="32"/>
        <v>0</v>
      </c>
      <c r="J42" s="283"/>
      <c r="K42" s="353">
        <f t="shared" si="12"/>
        <v>0</v>
      </c>
      <c r="L42" s="235">
        <f t="shared" si="1"/>
        <v>31000</v>
      </c>
      <c r="M42" s="56">
        <f t="shared" si="33"/>
        <v>0</v>
      </c>
      <c r="N42" s="351">
        <f t="shared" si="35"/>
        <v>0</v>
      </c>
      <c r="O42" s="352">
        <f t="shared" si="14"/>
        <v>0</v>
      </c>
      <c r="P42" s="283"/>
      <c r="Q42" s="353">
        <f t="shared" si="15"/>
        <v>0</v>
      </c>
      <c r="R42" s="235">
        <f t="shared" si="3"/>
        <v>31000</v>
      </c>
      <c r="S42" s="56">
        <f>IF($Q$20="yes",M42,0)</f>
        <v>0</v>
      </c>
      <c r="T42" s="57">
        <f t="shared" si="36"/>
        <v>0</v>
      </c>
      <c r="U42" s="58">
        <f t="shared" si="18"/>
        <v>0</v>
      </c>
      <c r="V42" s="284"/>
      <c r="W42" s="59">
        <f t="shared" si="19"/>
        <v>0</v>
      </c>
      <c r="X42" s="235">
        <f t="shared" si="5"/>
        <v>31000</v>
      </c>
      <c r="Y42" s="56">
        <f>IF($Q$20="yes",S42,0)</f>
        <v>0</v>
      </c>
      <c r="Z42" s="57">
        <f t="shared" si="37"/>
        <v>0</v>
      </c>
      <c r="AA42" s="58">
        <f t="shared" si="22"/>
        <v>0</v>
      </c>
      <c r="AB42" s="284"/>
      <c r="AC42" s="59">
        <f t="shared" si="23"/>
        <v>0</v>
      </c>
      <c r="AD42" s="235">
        <f t="shared" si="7"/>
        <v>31000</v>
      </c>
      <c r="AE42" s="56">
        <f>IF($Q$20="yes",Y42,0)</f>
        <v>0</v>
      </c>
      <c r="AF42" s="57">
        <f t="shared" si="38"/>
        <v>0</v>
      </c>
      <c r="AG42" s="60">
        <f t="shared" si="26"/>
        <v>0</v>
      </c>
      <c r="AH42" s="284"/>
      <c r="AI42" s="59">
        <f t="shared" si="9"/>
        <v>0</v>
      </c>
      <c r="AJ42" s="235"/>
      <c r="AK42" s="56">
        <f>IF($Q$20="yes",AE42,0)</f>
        <v>0</v>
      </c>
      <c r="AL42" s="57">
        <f t="shared" si="39"/>
        <v>0</v>
      </c>
      <c r="AM42" s="58">
        <f t="shared" si="29"/>
        <v>0</v>
      </c>
      <c r="AN42" s="284"/>
      <c r="AO42" s="59">
        <f t="shared" si="30"/>
        <v>0</v>
      </c>
      <c r="AP42" s="206">
        <f>AI42+AC42+W42+Q42+K42+AO42</f>
        <v>0</v>
      </c>
      <c r="AQ42" s="356"/>
      <c r="AR42" s="51"/>
      <c r="AS42" s="77"/>
      <c r="AT42" s="77"/>
      <c r="AU42" s="77"/>
      <c r="AV42" s="77"/>
      <c r="AW42" s="77"/>
      <c r="AX42" s="77"/>
      <c r="AY42" s="77"/>
      <c r="AZ42" s="17"/>
      <c r="BA42" s="17"/>
      <c r="BB42" s="17"/>
    </row>
    <row r="43" spans="1:54" ht="16.5" customHeight="1" thickTop="1" thickBot="1" x14ac:dyDescent="0.35">
      <c r="A43" s="820"/>
      <c r="B43" s="823" t="s">
        <v>36</v>
      </c>
      <c r="C43" s="824"/>
      <c r="D43" s="824"/>
      <c r="E43" s="824"/>
      <c r="F43" s="824"/>
      <c r="G43" s="824"/>
      <c r="H43" s="825"/>
      <c r="I43" s="61">
        <f>SUM(I23:I42)</f>
        <v>0</v>
      </c>
      <c r="J43" s="285">
        <f>SUM(J23:J42)</f>
        <v>0</v>
      </c>
      <c r="K43" s="62">
        <f>ROUND(SUM(K23:K42),0)</f>
        <v>0</v>
      </c>
      <c r="L43" s="765" t="s">
        <v>37</v>
      </c>
      <c r="M43" s="766"/>
      <c r="N43" s="767"/>
      <c r="O43" s="63">
        <f>SUM(O23:O42)</f>
        <v>0</v>
      </c>
      <c r="P43" s="64">
        <f>SUM(P23:P42)</f>
        <v>0</v>
      </c>
      <c r="Q43" s="62">
        <f>ROUND(SUM(Q23:Q42),0)</f>
        <v>0</v>
      </c>
      <c r="R43" s="765" t="s">
        <v>38</v>
      </c>
      <c r="S43" s="766"/>
      <c r="T43" s="767"/>
      <c r="U43" s="63">
        <f>SUM(U23:U42)</f>
        <v>0</v>
      </c>
      <c r="V43" s="64">
        <f>SUM(V23:V42)</f>
        <v>0</v>
      </c>
      <c r="W43" s="62">
        <f>ROUND(SUM(W23:W42),0)</f>
        <v>0</v>
      </c>
      <c r="X43" s="765" t="s">
        <v>39</v>
      </c>
      <c r="Y43" s="766"/>
      <c r="Z43" s="767"/>
      <c r="AA43" s="63">
        <f>SUM(AA23:AA42)</f>
        <v>0</v>
      </c>
      <c r="AB43" s="64">
        <f>SUM(AB23:AB42)</f>
        <v>0</v>
      </c>
      <c r="AC43" s="62">
        <f>ROUND(SUM(AC23:AC42),0)</f>
        <v>0</v>
      </c>
      <c r="AD43" s="765" t="s">
        <v>40</v>
      </c>
      <c r="AE43" s="766"/>
      <c r="AF43" s="767"/>
      <c r="AG43" s="63">
        <f>SUM(AG23:AG42)</f>
        <v>0</v>
      </c>
      <c r="AH43" s="64">
        <f>SUM(AH23:AH42)</f>
        <v>0</v>
      </c>
      <c r="AI43" s="62">
        <f>ROUND(SUM(AI23:AI42),0)</f>
        <v>0</v>
      </c>
      <c r="AJ43" s="765" t="s">
        <v>172</v>
      </c>
      <c r="AK43" s="766"/>
      <c r="AL43" s="767"/>
      <c r="AM43" s="63">
        <f>SUM(AM23:AM42)</f>
        <v>0</v>
      </c>
      <c r="AN43" s="64">
        <f>SUM(AN23:AN42)</f>
        <v>0</v>
      </c>
      <c r="AO43" s="62">
        <f>ROUND(SUM(AO23:AO42),0)</f>
        <v>0</v>
      </c>
      <c r="AP43" s="65">
        <f>ROUND(AI43+AC43+W43+Q43+K43+AO43,0)</f>
        <v>0</v>
      </c>
      <c r="AQ43" s="357" t="b">
        <f>IF(AP43=SUM(AP23:AP42),TRUE)</f>
        <v>1</v>
      </c>
      <c r="AR43" s="77"/>
      <c r="AS43" s="77"/>
      <c r="AT43" s="77"/>
      <c r="AU43" s="77"/>
      <c r="AV43" s="77"/>
      <c r="AW43" s="77"/>
      <c r="AX43" s="77"/>
      <c r="AY43" s="77"/>
      <c r="AZ43" s="17"/>
      <c r="BA43" s="17"/>
      <c r="BB43" s="17"/>
    </row>
    <row r="44" spans="1:54" s="17" customFormat="1" ht="9.75" customHeight="1" thickBot="1" x14ac:dyDescent="0.35">
      <c r="A44" s="67"/>
      <c r="B44" s="68"/>
      <c r="C44" s="68"/>
      <c r="D44" s="68"/>
      <c r="E44" s="68"/>
      <c r="F44" s="68"/>
      <c r="G44" s="68"/>
      <c r="H44" s="68"/>
      <c r="I44" s="69"/>
      <c r="J44" s="69"/>
      <c r="K44" s="70"/>
      <c r="L44" s="24"/>
      <c r="M44" s="24"/>
      <c r="N44" s="24"/>
      <c r="O44" s="71"/>
      <c r="P44" s="69"/>
      <c r="Q44" s="70"/>
      <c r="R44" s="24"/>
      <c r="S44" s="24"/>
      <c r="T44" s="24"/>
      <c r="U44" s="71"/>
      <c r="V44" s="69"/>
      <c r="W44" s="70"/>
      <c r="X44" s="24"/>
      <c r="Y44" s="24"/>
      <c r="Z44" s="24"/>
      <c r="AA44" s="71"/>
      <c r="AB44" s="69"/>
      <c r="AC44" s="70"/>
      <c r="AD44" s="24"/>
      <c r="AE44" s="24"/>
      <c r="AF44" s="24"/>
      <c r="AG44" s="71"/>
      <c r="AH44" s="69"/>
      <c r="AI44" s="70"/>
      <c r="AJ44" s="24"/>
      <c r="AK44" s="24"/>
      <c r="AL44" s="24"/>
      <c r="AM44" s="71"/>
      <c r="AN44" s="69"/>
      <c r="AO44" s="70"/>
      <c r="AP44" s="72"/>
      <c r="AQ44" s="358"/>
      <c r="AR44" s="77"/>
      <c r="AS44" s="77"/>
      <c r="AT44" s="77"/>
      <c r="AU44" s="77"/>
      <c r="AV44" s="77"/>
      <c r="AW44" s="77"/>
      <c r="AX44" s="77"/>
      <c r="AY44" s="77"/>
    </row>
    <row r="45" spans="1:54" ht="26.25" customHeight="1" thickBot="1" x14ac:dyDescent="0.5">
      <c r="A45" s="806" t="s">
        <v>41</v>
      </c>
      <c r="B45" s="815" t="s">
        <v>166</v>
      </c>
      <c r="C45" s="816"/>
      <c r="D45" s="816"/>
      <c r="E45" s="817"/>
      <c r="F45" s="73"/>
      <c r="G45" s="73"/>
      <c r="H45" s="73"/>
      <c r="I45" s="73"/>
      <c r="J45" s="73"/>
      <c r="K45" s="74"/>
      <c r="L45" s="75"/>
      <c r="M45" s="73"/>
      <c r="N45" s="73"/>
      <c r="O45" s="73"/>
      <c r="P45" s="73"/>
      <c r="Q45" s="74"/>
      <c r="R45" s="75"/>
      <c r="S45" s="73"/>
      <c r="T45" s="73"/>
      <c r="U45" s="73"/>
      <c r="V45" s="73"/>
      <c r="W45" s="74"/>
      <c r="X45" s="75"/>
      <c r="Y45" s="73"/>
      <c r="Z45" s="73"/>
      <c r="AA45" s="73"/>
      <c r="AB45" s="73"/>
      <c r="AC45" s="74"/>
      <c r="AD45" s="75"/>
      <c r="AE45" s="73"/>
      <c r="AF45" s="73"/>
      <c r="AG45" s="73"/>
      <c r="AH45" s="73"/>
      <c r="AI45" s="74"/>
      <c r="AJ45" s="75"/>
      <c r="AK45" s="73"/>
      <c r="AL45" s="73"/>
      <c r="AM45" s="73"/>
      <c r="AN45" s="73"/>
      <c r="AO45" s="74"/>
      <c r="AP45" s="76"/>
      <c r="AQ45" s="359"/>
      <c r="AR45" s="77"/>
      <c r="AS45" s="77"/>
      <c r="AT45" s="77"/>
      <c r="AU45" s="77"/>
      <c r="AV45" s="77"/>
      <c r="AW45" s="77"/>
      <c r="AX45" s="77"/>
      <c r="AY45" s="77"/>
      <c r="AZ45" s="17"/>
      <c r="BA45" s="17"/>
      <c r="BB45" s="17"/>
    </row>
    <row r="46" spans="1:54" ht="15" customHeight="1" thickBot="1" x14ac:dyDescent="0.35">
      <c r="A46" s="807"/>
      <c r="B46" s="840"/>
      <c r="C46" s="841"/>
      <c r="D46" s="841"/>
      <c r="E46" s="842"/>
      <c r="F46" s="236"/>
      <c r="G46" s="237"/>
      <c r="H46" s="237"/>
      <c r="I46" s="238"/>
      <c r="J46" s="239"/>
      <c r="K46" s="223"/>
      <c r="L46" s="236"/>
      <c r="M46" s="237"/>
      <c r="N46" s="237"/>
      <c r="O46" s="238"/>
      <c r="P46" s="239"/>
      <c r="Q46" s="223"/>
      <c r="R46" s="236"/>
      <c r="S46" s="237"/>
      <c r="T46" s="237"/>
      <c r="U46" s="238"/>
      <c r="V46" s="239"/>
      <c r="W46" s="223"/>
      <c r="X46" s="236"/>
      <c r="Y46" s="237"/>
      <c r="Z46" s="237"/>
      <c r="AA46" s="238"/>
      <c r="AB46" s="239"/>
      <c r="AC46" s="223"/>
      <c r="AD46" s="236"/>
      <c r="AE46" s="237"/>
      <c r="AF46" s="237"/>
      <c r="AG46" s="238"/>
      <c r="AH46" s="239"/>
      <c r="AI46" s="223"/>
      <c r="AJ46" s="236"/>
      <c r="AK46" s="237"/>
      <c r="AL46" s="237"/>
      <c r="AM46" s="238"/>
      <c r="AN46" s="239"/>
      <c r="AO46" s="223"/>
      <c r="AP46" s="206">
        <f>AI46+AC46+W46+Q46+K46+AO46</f>
        <v>0</v>
      </c>
      <c r="AQ46" s="355"/>
      <c r="AR46" s="77"/>
      <c r="AS46" s="77"/>
      <c r="AT46" s="77"/>
      <c r="AU46" s="77"/>
      <c r="AV46" s="77"/>
      <c r="AW46" s="77"/>
      <c r="AX46" s="77"/>
      <c r="AY46" s="77"/>
      <c r="AZ46" s="17"/>
      <c r="BA46" s="17"/>
      <c r="BB46" s="17"/>
    </row>
    <row r="47" spans="1:54" ht="15.75" customHeight="1" thickBot="1" x14ac:dyDescent="0.35">
      <c r="A47" s="807"/>
      <c r="B47" s="768" t="s">
        <v>167</v>
      </c>
      <c r="C47" s="769"/>
      <c r="D47" s="769"/>
      <c r="E47" s="769"/>
      <c r="F47" s="769"/>
      <c r="G47" s="769"/>
      <c r="H47" s="769"/>
      <c r="I47" s="769"/>
      <c r="J47" s="770"/>
      <c r="K47" s="62">
        <f>SUM(K46:K46)</f>
        <v>0</v>
      </c>
      <c r="L47" s="768" t="s">
        <v>168</v>
      </c>
      <c r="M47" s="769"/>
      <c r="N47" s="769"/>
      <c r="O47" s="769"/>
      <c r="P47" s="770"/>
      <c r="Q47" s="62">
        <f>SUM(Q46:Q46)</f>
        <v>0</v>
      </c>
      <c r="R47" s="768" t="s">
        <v>169</v>
      </c>
      <c r="S47" s="769"/>
      <c r="T47" s="769"/>
      <c r="U47" s="769"/>
      <c r="V47" s="770"/>
      <c r="W47" s="62">
        <f>SUM(W46:W46)</f>
        <v>0</v>
      </c>
      <c r="X47" s="768" t="s">
        <v>170</v>
      </c>
      <c r="Y47" s="769"/>
      <c r="Z47" s="769"/>
      <c r="AA47" s="769"/>
      <c r="AB47" s="770"/>
      <c r="AC47" s="62">
        <f>SUM(AC46:AC46)</f>
        <v>0</v>
      </c>
      <c r="AD47" s="768" t="s">
        <v>171</v>
      </c>
      <c r="AE47" s="769"/>
      <c r="AF47" s="769"/>
      <c r="AG47" s="769"/>
      <c r="AH47" s="770"/>
      <c r="AI47" s="62">
        <f>SUM(AI46:AI46)</f>
        <v>0</v>
      </c>
      <c r="AJ47" s="768" t="s">
        <v>174</v>
      </c>
      <c r="AK47" s="769"/>
      <c r="AL47" s="769"/>
      <c r="AM47" s="769"/>
      <c r="AN47" s="770"/>
      <c r="AO47" s="62">
        <f>SUM(AO46:AO46)</f>
        <v>0</v>
      </c>
      <c r="AP47" s="65">
        <f>AI47+AC47+W47+Q47+K47+AO47</f>
        <v>0</v>
      </c>
      <c r="AQ47" s="360" t="b">
        <f>IF(AP47=SUM(AP46:AP46),TRUE)</f>
        <v>1</v>
      </c>
      <c r="AR47" s="77"/>
      <c r="AS47" s="77"/>
      <c r="AT47" s="77"/>
      <c r="AU47" s="77"/>
      <c r="AV47" s="77"/>
      <c r="AW47" s="77"/>
      <c r="AX47" s="77"/>
      <c r="AY47" s="77"/>
      <c r="AZ47" s="17"/>
      <c r="BA47" s="17"/>
      <c r="BB47" s="17"/>
    </row>
    <row r="48" spans="1:54" ht="26.25" customHeight="1" thickBot="1" x14ac:dyDescent="0.5">
      <c r="A48" s="807"/>
      <c r="B48" s="815" t="s">
        <v>42</v>
      </c>
      <c r="C48" s="816"/>
      <c r="D48" s="816"/>
      <c r="E48" s="817"/>
      <c r="F48" s="73"/>
      <c r="G48" s="73"/>
      <c r="H48" s="73"/>
      <c r="I48" s="73"/>
      <c r="J48" s="73"/>
      <c r="K48" s="74"/>
      <c r="L48" s="75"/>
      <c r="M48" s="73"/>
      <c r="N48" s="73"/>
      <c r="O48" s="73"/>
      <c r="P48" s="73"/>
      <c r="Q48" s="74"/>
      <c r="R48" s="75"/>
      <c r="S48" s="73"/>
      <c r="T48" s="73"/>
      <c r="U48" s="73"/>
      <c r="V48" s="73"/>
      <c r="W48" s="74"/>
      <c r="X48" s="75"/>
      <c r="Y48" s="73"/>
      <c r="Z48" s="73"/>
      <c r="AA48" s="73"/>
      <c r="AB48" s="73"/>
      <c r="AC48" s="74"/>
      <c r="AD48" s="75"/>
      <c r="AE48" s="73"/>
      <c r="AF48" s="73"/>
      <c r="AG48" s="73"/>
      <c r="AH48" s="73"/>
      <c r="AI48" s="74"/>
      <c r="AJ48" s="75"/>
      <c r="AK48" s="73"/>
      <c r="AL48" s="73"/>
      <c r="AM48" s="73"/>
      <c r="AN48" s="73"/>
      <c r="AO48" s="74"/>
      <c r="AP48" s="76"/>
      <c r="AQ48" s="359"/>
      <c r="AR48" s="77"/>
      <c r="AS48" s="77"/>
      <c r="AT48" s="77"/>
      <c r="AU48" s="77"/>
      <c r="AV48" s="77"/>
      <c r="AW48" s="77"/>
      <c r="AX48" s="77"/>
      <c r="AY48" s="77"/>
      <c r="AZ48" s="17"/>
      <c r="BA48" s="17"/>
      <c r="BB48" s="17"/>
    </row>
    <row r="49" spans="1:54" ht="15" customHeight="1" x14ac:dyDescent="0.3">
      <c r="A49" s="807"/>
      <c r="B49" s="840" t="s">
        <v>43</v>
      </c>
      <c r="C49" s="841"/>
      <c r="D49" s="841"/>
      <c r="E49" s="842"/>
      <c r="F49" s="236"/>
      <c r="G49" s="237"/>
      <c r="H49" s="237"/>
      <c r="I49" s="238"/>
      <c r="J49" s="239"/>
      <c r="K49" s="223"/>
      <c r="L49" s="236"/>
      <c r="M49" s="237"/>
      <c r="N49" s="237"/>
      <c r="O49" s="238"/>
      <c r="P49" s="239"/>
      <c r="Q49" s="223"/>
      <c r="R49" s="236"/>
      <c r="S49" s="237"/>
      <c r="T49" s="237"/>
      <c r="U49" s="238"/>
      <c r="V49" s="239"/>
      <c r="W49" s="223"/>
      <c r="X49" s="236"/>
      <c r="Y49" s="237"/>
      <c r="Z49" s="237"/>
      <c r="AA49" s="238"/>
      <c r="AB49" s="239"/>
      <c r="AC49" s="223"/>
      <c r="AD49" s="236"/>
      <c r="AE49" s="237"/>
      <c r="AF49" s="237"/>
      <c r="AG49" s="238"/>
      <c r="AH49" s="239"/>
      <c r="AI49" s="223"/>
      <c r="AJ49" s="236"/>
      <c r="AK49" s="237"/>
      <c r="AL49" s="237"/>
      <c r="AM49" s="238"/>
      <c r="AN49" s="239"/>
      <c r="AO49" s="223"/>
      <c r="AP49" s="206">
        <f>AI49+AC49+W49+Q49+K49+AO49</f>
        <v>0</v>
      </c>
      <c r="AQ49" s="355"/>
      <c r="AR49" s="77"/>
      <c r="AS49" s="77"/>
      <c r="AT49" s="77"/>
      <c r="AU49" s="77"/>
      <c r="AV49" s="77"/>
      <c r="AW49" s="77"/>
      <c r="AX49" s="77"/>
      <c r="AY49" s="77"/>
      <c r="AZ49" s="17"/>
      <c r="BA49" s="17"/>
      <c r="BB49" s="17"/>
    </row>
    <row r="50" spans="1:54" ht="15" customHeight="1" x14ac:dyDescent="0.3">
      <c r="A50" s="807"/>
      <c r="B50" s="843" t="s">
        <v>44</v>
      </c>
      <c r="C50" s="844"/>
      <c r="D50" s="844"/>
      <c r="E50" s="845"/>
      <c r="F50" s="240"/>
      <c r="G50" s="241"/>
      <c r="H50" s="241"/>
      <c r="I50" s="242"/>
      <c r="J50" s="243"/>
      <c r="K50" s="223"/>
      <c r="L50" s="240"/>
      <c r="M50" s="241"/>
      <c r="N50" s="241"/>
      <c r="O50" s="242"/>
      <c r="P50" s="243"/>
      <c r="Q50" s="223"/>
      <c r="R50" s="240"/>
      <c r="S50" s="241"/>
      <c r="T50" s="241"/>
      <c r="U50" s="242"/>
      <c r="V50" s="243"/>
      <c r="W50" s="223"/>
      <c r="X50" s="240"/>
      <c r="Y50" s="241"/>
      <c r="Z50" s="241"/>
      <c r="AA50" s="242"/>
      <c r="AB50" s="243"/>
      <c r="AC50" s="223"/>
      <c r="AD50" s="240"/>
      <c r="AE50" s="241"/>
      <c r="AF50" s="241"/>
      <c r="AG50" s="242"/>
      <c r="AH50" s="243"/>
      <c r="AI50" s="223"/>
      <c r="AJ50" s="240"/>
      <c r="AK50" s="241"/>
      <c r="AL50" s="241"/>
      <c r="AM50" s="242"/>
      <c r="AN50" s="243"/>
      <c r="AO50" s="223"/>
      <c r="AP50" s="206">
        <f>AI50+AC50+W50+Q50+K50+AO50</f>
        <v>0</v>
      </c>
      <c r="AQ50" s="355"/>
      <c r="AR50" s="77"/>
      <c r="AS50" s="77"/>
      <c r="AT50" s="77"/>
      <c r="AU50" s="77"/>
      <c r="AV50" s="77"/>
      <c r="AW50" s="77"/>
      <c r="AX50" s="77"/>
      <c r="AY50" s="77"/>
      <c r="AZ50" s="17"/>
      <c r="BA50" s="17"/>
      <c r="BB50" s="17"/>
    </row>
    <row r="51" spans="1:54" ht="15.75" customHeight="1" thickBot="1" x14ac:dyDescent="0.35">
      <c r="A51" s="807"/>
      <c r="B51" s="843" t="s">
        <v>45</v>
      </c>
      <c r="C51" s="844"/>
      <c r="D51" s="844"/>
      <c r="E51" s="845"/>
      <c r="F51" s="240"/>
      <c r="G51" s="241"/>
      <c r="H51" s="241"/>
      <c r="I51" s="242"/>
      <c r="J51" s="243"/>
      <c r="K51" s="78"/>
      <c r="L51" s="240"/>
      <c r="M51" s="241"/>
      <c r="N51" s="241"/>
      <c r="O51" s="242"/>
      <c r="P51" s="243"/>
      <c r="Q51" s="78"/>
      <c r="R51" s="240"/>
      <c r="S51" s="241"/>
      <c r="T51" s="241"/>
      <c r="U51" s="242"/>
      <c r="V51" s="243"/>
      <c r="W51" s="78"/>
      <c r="X51" s="240"/>
      <c r="Y51" s="241"/>
      <c r="Z51" s="241"/>
      <c r="AA51" s="242"/>
      <c r="AB51" s="243"/>
      <c r="AC51" s="78"/>
      <c r="AD51" s="240"/>
      <c r="AE51" s="241"/>
      <c r="AF51" s="241"/>
      <c r="AG51" s="242"/>
      <c r="AH51" s="243"/>
      <c r="AI51" s="78"/>
      <c r="AJ51" s="240"/>
      <c r="AK51" s="241"/>
      <c r="AL51" s="241"/>
      <c r="AM51" s="242"/>
      <c r="AN51" s="243"/>
      <c r="AO51" s="78"/>
      <c r="AP51" s="206">
        <f t="shared" ref="AP51" si="40">AI51+AC51+W51+Q51+K51+AO51</f>
        <v>0</v>
      </c>
      <c r="AQ51" s="361"/>
      <c r="AR51" s="77"/>
      <c r="AS51" s="77"/>
      <c r="AT51" s="77"/>
      <c r="AU51" s="77"/>
      <c r="AV51" s="77"/>
      <c r="AW51" s="77"/>
      <c r="AX51" s="77"/>
      <c r="AY51" s="77"/>
      <c r="AZ51" s="17"/>
      <c r="BA51" s="17"/>
      <c r="BB51" s="17"/>
    </row>
    <row r="52" spans="1:54" ht="15.75" customHeight="1" thickBot="1" x14ac:dyDescent="0.35">
      <c r="A52" s="807"/>
      <c r="B52" s="768" t="s">
        <v>46</v>
      </c>
      <c r="C52" s="769"/>
      <c r="D52" s="769"/>
      <c r="E52" s="769"/>
      <c r="F52" s="769"/>
      <c r="G52" s="769"/>
      <c r="H52" s="769"/>
      <c r="I52" s="769"/>
      <c r="J52" s="770"/>
      <c r="K52" s="62">
        <f>SUM(K49:K51)</f>
        <v>0</v>
      </c>
      <c r="L52" s="768" t="s">
        <v>47</v>
      </c>
      <c r="M52" s="769"/>
      <c r="N52" s="769"/>
      <c r="O52" s="769"/>
      <c r="P52" s="770"/>
      <c r="Q52" s="62">
        <f>SUM(Q49:Q51)</f>
        <v>0</v>
      </c>
      <c r="R52" s="768" t="s">
        <v>48</v>
      </c>
      <c r="S52" s="769"/>
      <c r="T52" s="769"/>
      <c r="U52" s="769"/>
      <c r="V52" s="770"/>
      <c r="W52" s="62">
        <f>SUM(W49:W51)</f>
        <v>0</v>
      </c>
      <c r="X52" s="768" t="s">
        <v>49</v>
      </c>
      <c r="Y52" s="769"/>
      <c r="Z52" s="769"/>
      <c r="AA52" s="769"/>
      <c r="AB52" s="770"/>
      <c r="AC52" s="62">
        <f>SUM(AC49:AC51)</f>
        <v>0</v>
      </c>
      <c r="AD52" s="768" t="s">
        <v>50</v>
      </c>
      <c r="AE52" s="769"/>
      <c r="AF52" s="769"/>
      <c r="AG52" s="769"/>
      <c r="AH52" s="770"/>
      <c r="AI52" s="62">
        <f>SUM(AI49:AI51)</f>
        <v>0</v>
      </c>
      <c r="AJ52" s="768" t="s">
        <v>173</v>
      </c>
      <c r="AK52" s="769"/>
      <c r="AL52" s="769"/>
      <c r="AM52" s="769"/>
      <c r="AN52" s="770"/>
      <c r="AO52" s="62">
        <f>SUM(AO49:AO51)</f>
        <v>0</v>
      </c>
      <c r="AP52" s="65">
        <f>AI52+AC52+W52+Q52+K52+AO52</f>
        <v>0</v>
      </c>
      <c r="AQ52" s="360" t="b">
        <f>IF(AP52=SUM(AP49:AP51),TRUE)</f>
        <v>1</v>
      </c>
      <c r="AR52" s="77"/>
      <c r="AS52" s="77"/>
      <c r="AT52" s="77"/>
      <c r="AU52" s="77"/>
      <c r="AV52" s="77"/>
      <c r="AW52" s="77"/>
      <c r="AX52" s="77"/>
      <c r="AY52" s="77"/>
      <c r="AZ52" s="17"/>
      <c r="BA52" s="17"/>
      <c r="BB52" s="17"/>
    </row>
    <row r="53" spans="1:54" ht="24.75" customHeight="1" thickBot="1" x14ac:dyDescent="0.5">
      <c r="A53" s="807"/>
      <c r="B53" s="815" t="s">
        <v>51</v>
      </c>
      <c r="C53" s="816"/>
      <c r="D53" s="816"/>
      <c r="E53" s="817"/>
      <c r="F53" s="849"/>
      <c r="G53" s="850"/>
      <c r="H53" s="850"/>
      <c r="I53" s="850"/>
      <c r="J53" s="851"/>
      <c r="K53" s="73"/>
      <c r="L53" s="75"/>
      <c r="M53" s="73"/>
      <c r="N53" s="73"/>
      <c r="O53" s="73"/>
      <c r="P53" s="73"/>
      <c r="Q53" s="74"/>
      <c r="R53" s="75"/>
      <c r="S53" s="73"/>
      <c r="T53" s="73"/>
      <c r="U53" s="73"/>
      <c r="V53" s="73"/>
      <c r="W53" s="74"/>
      <c r="X53" s="75"/>
      <c r="Y53" s="73"/>
      <c r="Z53" s="73"/>
      <c r="AA53" s="73"/>
      <c r="AB53" s="73"/>
      <c r="AC53" s="74"/>
      <c r="AD53" s="75"/>
      <c r="AE53" s="73"/>
      <c r="AF53" s="73"/>
      <c r="AG53" s="73"/>
      <c r="AH53" s="73"/>
      <c r="AI53" s="74"/>
      <c r="AJ53" s="75"/>
      <c r="AK53" s="73"/>
      <c r="AL53" s="73"/>
      <c r="AM53" s="73"/>
      <c r="AN53" s="73"/>
      <c r="AO53" s="74"/>
      <c r="AP53" s="76"/>
      <c r="AQ53" s="359"/>
      <c r="AR53" s="77"/>
      <c r="AS53" s="77"/>
      <c r="AT53" s="77"/>
      <c r="AU53" s="77"/>
      <c r="AV53" s="77"/>
      <c r="AW53" s="77"/>
      <c r="AX53" s="77"/>
      <c r="AY53" s="77"/>
      <c r="AZ53" s="17"/>
      <c r="BA53" s="17"/>
      <c r="BB53" s="17"/>
    </row>
    <row r="54" spans="1:54" ht="15" customHeight="1" x14ac:dyDescent="0.3">
      <c r="A54" s="807"/>
      <c r="B54" s="809" t="s">
        <v>52</v>
      </c>
      <c r="C54" s="810"/>
      <c r="D54" s="810"/>
      <c r="E54" s="811"/>
      <c r="F54" s="245"/>
      <c r="G54" s="237"/>
      <c r="H54" s="237"/>
      <c r="I54" s="238"/>
      <c r="J54" s="246"/>
      <c r="K54" s="224"/>
      <c r="L54" s="236"/>
      <c r="M54" s="237"/>
      <c r="N54" s="237"/>
      <c r="O54" s="238"/>
      <c r="P54" s="239"/>
      <c r="Q54" s="225"/>
      <c r="R54" s="236"/>
      <c r="S54" s="237"/>
      <c r="T54" s="237"/>
      <c r="U54" s="238"/>
      <c r="V54" s="239"/>
      <c r="W54" s="225"/>
      <c r="X54" s="236"/>
      <c r="Y54" s="237"/>
      <c r="Z54" s="237"/>
      <c r="AA54" s="238"/>
      <c r="AB54" s="239"/>
      <c r="AC54" s="225"/>
      <c r="AD54" s="236"/>
      <c r="AE54" s="237"/>
      <c r="AF54" s="237"/>
      <c r="AG54" s="238"/>
      <c r="AH54" s="239"/>
      <c r="AI54" s="225"/>
      <c r="AJ54" s="236"/>
      <c r="AK54" s="237"/>
      <c r="AL54" s="237"/>
      <c r="AM54" s="238"/>
      <c r="AN54" s="239"/>
      <c r="AO54" s="225"/>
      <c r="AP54" s="206">
        <f>AI54+AC54+W54+Q54+K54+AO54</f>
        <v>0</v>
      </c>
      <c r="AQ54" s="362"/>
      <c r="AR54" s="77"/>
      <c r="AS54" s="77"/>
      <c r="AT54" s="77"/>
      <c r="AU54" s="77"/>
      <c r="AV54" s="77"/>
      <c r="AW54" s="77"/>
      <c r="AX54" s="77"/>
      <c r="AY54" s="77"/>
      <c r="AZ54" s="17"/>
      <c r="BA54" s="17"/>
      <c r="BB54" s="17"/>
    </row>
    <row r="55" spans="1:54" ht="15" customHeight="1" x14ac:dyDescent="0.3">
      <c r="A55" s="807"/>
      <c r="B55" s="812" t="s">
        <v>58</v>
      </c>
      <c r="C55" s="813"/>
      <c r="D55" s="813"/>
      <c r="E55" s="814"/>
      <c r="F55" s="244"/>
      <c r="G55" s="241"/>
      <c r="H55" s="241"/>
      <c r="I55" s="242"/>
      <c r="J55" s="247"/>
      <c r="K55" s="224"/>
      <c r="L55" s="240"/>
      <c r="M55" s="241"/>
      <c r="N55" s="241"/>
      <c r="O55" s="242"/>
      <c r="P55" s="243"/>
      <c r="Q55" s="225"/>
      <c r="R55" s="240"/>
      <c r="S55" s="241"/>
      <c r="T55" s="241"/>
      <c r="U55" s="242"/>
      <c r="V55" s="243"/>
      <c r="W55" s="225"/>
      <c r="X55" s="240"/>
      <c r="Y55" s="241"/>
      <c r="Z55" s="241"/>
      <c r="AA55" s="242"/>
      <c r="AB55" s="243"/>
      <c r="AC55" s="225"/>
      <c r="AD55" s="240"/>
      <c r="AE55" s="241"/>
      <c r="AF55" s="241"/>
      <c r="AG55" s="242"/>
      <c r="AH55" s="243"/>
      <c r="AI55" s="225"/>
      <c r="AJ55" s="240"/>
      <c r="AK55" s="241"/>
      <c r="AL55" s="241"/>
      <c r="AM55" s="242"/>
      <c r="AN55" s="243"/>
      <c r="AO55" s="225"/>
      <c r="AP55" s="206">
        <f t="shared" ref="AP55:AP64" si="41">AI55+AC55+W55+Q55+K55+AO55</f>
        <v>0</v>
      </c>
      <c r="AQ55" s="355"/>
      <c r="AR55" s="77"/>
      <c r="AS55" s="77"/>
      <c r="AT55" s="77"/>
      <c r="AU55" s="77"/>
      <c r="AV55" s="77"/>
      <c r="AW55" s="77"/>
      <c r="AX55" s="77"/>
      <c r="AY55" s="77"/>
      <c r="AZ55" s="17"/>
      <c r="BA55" s="17"/>
      <c r="BB55" s="17"/>
    </row>
    <row r="56" spans="1:54" ht="15" customHeight="1" x14ac:dyDescent="0.3">
      <c r="A56" s="807"/>
      <c r="B56" s="812" t="s">
        <v>53</v>
      </c>
      <c r="C56" s="813"/>
      <c r="D56" s="813"/>
      <c r="E56" s="814"/>
      <c r="F56" s="244"/>
      <c r="G56" s="241"/>
      <c r="H56" s="241"/>
      <c r="I56" s="242"/>
      <c r="J56" s="247"/>
      <c r="K56" s="224"/>
      <c r="L56" s="240"/>
      <c r="M56" s="241"/>
      <c r="N56" s="241"/>
      <c r="O56" s="242"/>
      <c r="P56" s="243"/>
      <c r="Q56" s="225"/>
      <c r="R56" s="240"/>
      <c r="S56" s="241"/>
      <c r="T56" s="241"/>
      <c r="U56" s="242"/>
      <c r="V56" s="243"/>
      <c r="W56" s="225"/>
      <c r="X56" s="240"/>
      <c r="Y56" s="241"/>
      <c r="Z56" s="241"/>
      <c r="AA56" s="242"/>
      <c r="AB56" s="243"/>
      <c r="AC56" s="225"/>
      <c r="AD56" s="240"/>
      <c r="AE56" s="241"/>
      <c r="AF56" s="241"/>
      <c r="AG56" s="242"/>
      <c r="AH56" s="243"/>
      <c r="AI56" s="225"/>
      <c r="AJ56" s="240"/>
      <c r="AK56" s="241"/>
      <c r="AL56" s="241"/>
      <c r="AM56" s="242"/>
      <c r="AN56" s="243"/>
      <c r="AO56" s="225"/>
      <c r="AP56" s="206">
        <f t="shared" si="41"/>
        <v>0</v>
      </c>
      <c r="AQ56" s="355"/>
      <c r="AR56" s="77"/>
      <c r="AS56" s="77"/>
      <c r="AT56" s="77"/>
      <c r="AU56" s="77"/>
      <c r="AV56" s="77"/>
      <c r="AW56" s="77"/>
      <c r="AX56" s="77"/>
      <c r="AY56" s="77"/>
      <c r="AZ56" s="17"/>
      <c r="BA56" s="17"/>
      <c r="BB56" s="17"/>
    </row>
    <row r="57" spans="1:54" ht="15" customHeight="1" x14ac:dyDescent="0.3">
      <c r="A57" s="807"/>
      <c r="B57" s="846" t="s">
        <v>54</v>
      </c>
      <c r="C57" s="847"/>
      <c r="D57" s="847"/>
      <c r="E57" s="848"/>
      <c r="F57" s="244"/>
      <c r="G57" s="241"/>
      <c r="H57" s="241"/>
      <c r="I57" s="242"/>
      <c r="J57" s="247"/>
      <c r="K57" s="224"/>
      <c r="L57" s="240"/>
      <c r="M57" s="241"/>
      <c r="N57" s="241"/>
      <c r="O57" s="242"/>
      <c r="P57" s="243"/>
      <c r="Q57" s="225"/>
      <c r="R57" s="240"/>
      <c r="S57" s="241"/>
      <c r="T57" s="241"/>
      <c r="U57" s="242"/>
      <c r="V57" s="243"/>
      <c r="W57" s="225"/>
      <c r="X57" s="240"/>
      <c r="Y57" s="241"/>
      <c r="Z57" s="241"/>
      <c r="AA57" s="242"/>
      <c r="AB57" s="243"/>
      <c r="AC57" s="225"/>
      <c r="AD57" s="240"/>
      <c r="AE57" s="241"/>
      <c r="AF57" s="241"/>
      <c r="AG57" s="242"/>
      <c r="AH57" s="243"/>
      <c r="AI57" s="225"/>
      <c r="AJ57" s="240"/>
      <c r="AK57" s="241"/>
      <c r="AL57" s="241"/>
      <c r="AM57" s="242"/>
      <c r="AN57" s="243"/>
      <c r="AO57" s="225"/>
      <c r="AP57" s="206">
        <f t="shared" si="41"/>
        <v>0</v>
      </c>
      <c r="AQ57" s="355"/>
      <c r="AR57" s="77"/>
      <c r="AS57" s="77"/>
      <c r="AT57" s="77"/>
      <c r="AU57" s="77"/>
      <c r="AV57" s="77"/>
      <c r="AW57" s="77"/>
      <c r="AX57" s="77"/>
      <c r="AY57" s="77"/>
      <c r="AZ57" s="17"/>
      <c r="BA57" s="17"/>
      <c r="BB57" s="17"/>
    </row>
    <row r="58" spans="1:54" ht="15" customHeight="1" x14ac:dyDescent="0.3">
      <c r="A58" s="807"/>
      <c r="B58" s="812" t="s">
        <v>55</v>
      </c>
      <c r="C58" s="813"/>
      <c r="D58" s="813"/>
      <c r="E58" s="814"/>
      <c r="F58" s="244"/>
      <c r="G58" s="241"/>
      <c r="H58" s="241"/>
      <c r="I58" s="242"/>
      <c r="J58" s="247"/>
      <c r="K58" s="224"/>
      <c r="L58" s="240"/>
      <c r="M58" s="241"/>
      <c r="N58" s="241"/>
      <c r="O58" s="242"/>
      <c r="P58" s="243"/>
      <c r="Q58" s="225"/>
      <c r="R58" s="240"/>
      <c r="S58" s="241"/>
      <c r="T58" s="241"/>
      <c r="U58" s="242"/>
      <c r="V58" s="243"/>
      <c r="W58" s="225"/>
      <c r="X58" s="240"/>
      <c r="Y58" s="241"/>
      <c r="Z58" s="241"/>
      <c r="AA58" s="242"/>
      <c r="AB58" s="243"/>
      <c r="AC58" s="225"/>
      <c r="AD58" s="240"/>
      <c r="AE58" s="241"/>
      <c r="AF58" s="241"/>
      <c r="AG58" s="242"/>
      <c r="AH58" s="243"/>
      <c r="AI58" s="225"/>
      <c r="AJ58" s="240"/>
      <c r="AK58" s="241"/>
      <c r="AL58" s="241"/>
      <c r="AM58" s="242"/>
      <c r="AN58" s="243"/>
      <c r="AO58" s="225"/>
      <c r="AP58" s="206">
        <f t="shared" si="41"/>
        <v>0</v>
      </c>
      <c r="AQ58" s="355"/>
      <c r="AR58" s="77"/>
      <c r="AS58" s="77"/>
      <c r="AT58" s="77"/>
      <c r="AU58" s="77"/>
      <c r="AV58" s="77"/>
      <c r="AW58" s="77"/>
      <c r="AX58" s="77"/>
      <c r="AY58" s="77"/>
      <c r="AZ58" s="17"/>
      <c r="BA58" s="17"/>
      <c r="BB58" s="17"/>
    </row>
    <row r="59" spans="1:54" ht="15" customHeight="1" x14ac:dyDescent="0.3">
      <c r="A59" s="807"/>
      <c r="B59" s="812" t="s">
        <v>56</v>
      </c>
      <c r="C59" s="813"/>
      <c r="D59" s="813"/>
      <c r="E59" s="814"/>
      <c r="F59" s="244"/>
      <c r="G59" s="241"/>
      <c r="H59" s="241"/>
      <c r="I59" s="242"/>
      <c r="J59" s="247"/>
      <c r="K59" s="224"/>
      <c r="L59" s="240"/>
      <c r="M59" s="241"/>
      <c r="N59" s="241"/>
      <c r="O59" s="242"/>
      <c r="P59" s="243"/>
      <c r="Q59" s="225"/>
      <c r="R59" s="240"/>
      <c r="S59" s="241"/>
      <c r="T59" s="241"/>
      <c r="U59" s="242"/>
      <c r="V59" s="243"/>
      <c r="W59" s="225"/>
      <c r="X59" s="240"/>
      <c r="Y59" s="241"/>
      <c r="Z59" s="241"/>
      <c r="AA59" s="242"/>
      <c r="AB59" s="243"/>
      <c r="AC59" s="225"/>
      <c r="AD59" s="240"/>
      <c r="AE59" s="241"/>
      <c r="AF59" s="241"/>
      <c r="AG59" s="242"/>
      <c r="AH59" s="243"/>
      <c r="AI59" s="225"/>
      <c r="AJ59" s="240"/>
      <c r="AK59" s="241"/>
      <c r="AL59" s="241"/>
      <c r="AM59" s="242"/>
      <c r="AN59" s="243"/>
      <c r="AO59" s="225"/>
      <c r="AP59" s="206">
        <f t="shared" si="41"/>
        <v>0</v>
      </c>
      <c r="AQ59" s="355"/>
      <c r="AR59" s="77"/>
      <c r="AS59" s="77"/>
      <c r="AT59" s="77"/>
      <c r="AU59" s="77"/>
      <c r="AV59" s="77"/>
      <c r="AW59" s="77"/>
      <c r="AX59" s="77"/>
      <c r="AY59" s="77"/>
      <c r="AZ59" s="17"/>
      <c r="BA59" s="17"/>
      <c r="BB59" s="17"/>
    </row>
    <row r="60" spans="1:54" ht="15" customHeight="1" x14ac:dyDescent="0.3">
      <c r="A60" s="807"/>
      <c r="B60" s="812" t="s">
        <v>57</v>
      </c>
      <c r="C60" s="813"/>
      <c r="D60" s="813"/>
      <c r="E60" s="814"/>
      <c r="F60" s="80"/>
      <c r="G60" s="81"/>
      <c r="H60" s="81"/>
      <c r="I60" s="82"/>
      <c r="J60" s="83"/>
      <c r="K60" s="84"/>
      <c r="L60" s="85"/>
      <c r="M60" s="81"/>
      <c r="N60" s="81"/>
      <c r="O60" s="82"/>
      <c r="P60" s="86"/>
      <c r="Q60" s="223"/>
      <c r="R60" s="85"/>
      <c r="S60" s="81"/>
      <c r="T60" s="81"/>
      <c r="U60" s="82"/>
      <c r="V60" s="86"/>
      <c r="W60" s="223"/>
      <c r="X60" s="85"/>
      <c r="Y60" s="81"/>
      <c r="Z60" s="81"/>
      <c r="AA60" s="82"/>
      <c r="AB60" s="86"/>
      <c r="AC60" s="223"/>
      <c r="AD60" s="85"/>
      <c r="AE60" s="81"/>
      <c r="AF60" s="81"/>
      <c r="AG60" s="82"/>
      <c r="AH60" s="86"/>
      <c r="AI60" s="223"/>
      <c r="AJ60" s="85"/>
      <c r="AK60" s="81"/>
      <c r="AL60" s="81"/>
      <c r="AM60" s="82"/>
      <c r="AN60" s="86"/>
      <c r="AO60" s="223"/>
      <c r="AP60" s="206">
        <f t="shared" si="41"/>
        <v>0</v>
      </c>
      <c r="AQ60" s="355"/>
      <c r="AR60" s="77"/>
      <c r="AS60" s="77"/>
      <c r="AT60" s="77"/>
      <c r="AU60" s="77"/>
      <c r="AV60" s="77"/>
      <c r="AW60" s="77"/>
      <c r="AX60" s="77"/>
      <c r="AY60" s="77"/>
      <c r="AZ60" s="17"/>
      <c r="BA60" s="17"/>
      <c r="BB60" s="17"/>
    </row>
    <row r="61" spans="1:54" ht="15" customHeight="1" x14ac:dyDescent="0.3">
      <c r="A61" s="807"/>
      <c r="B61" s="812" t="s">
        <v>151</v>
      </c>
      <c r="C61" s="813"/>
      <c r="D61" s="813"/>
      <c r="E61" s="814"/>
      <c r="F61" s="80"/>
      <c r="G61" s="81"/>
      <c r="H61" s="81"/>
      <c r="I61" s="82"/>
      <c r="J61" s="83"/>
      <c r="K61" s="87"/>
      <c r="L61" s="85"/>
      <c r="M61" s="81"/>
      <c r="N61" s="81"/>
      <c r="O61" s="82"/>
      <c r="P61" s="82"/>
      <c r="Q61" s="88"/>
      <c r="R61" s="85"/>
      <c r="S61" s="81"/>
      <c r="T61" s="81"/>
      <c r="U61" s="82"/>
      <c r="V61" s="82"/>
      <c r="W61" s="88"/>
      <c r="X61" s="85"/>
      <c r="Y61" s="81"/>
      <c r="Z61" s="81"/>
      <c r="AA61" s="82"/>
      <c r="AB61" s="82"/>
      <c r="AC61" s="88"/>
      <c r="AD61" s="85"/>
      <c r="AE61" s="81"/>
      <c r="AF61" s="81"/>
      <c r="AG61" s="82"/>
      <c r="AH61" s="82"/>
      <c r="AI61" s="88"/>
      <c r="AJ61" s="85"/>
      <c r="AK61" s="81"/>
      <c r="AL61" s="81"/>
      <c r="AM61" s="82"/>
      <c r="AN61" s="82"/>
      <c r="AO61" s="88"/>
      <c r="AP61" s="206">
        <f t="shared" si="41"/>
        <v>0</v>
      </c>
      <c r="AQ61" s="355"/>
      <c r="AR61" s="77"/>
      <c r="AS61" s="77"/>
      <c r="AT61" s="77"/>
      <c r="AU61" s="77"/>
      <c r="AV61" s="77"/>
      <c r="AW61" s="77"/>
      <c r="AX61" s="77"/>
      <c r="AY61" s="77"/>
      <c r="AZ61" s="17"/>
      <c r="BA61" s="17"/>
      <c r="BB61" s="17"/>
    </row>
    <row r="62" spans="1:54" ht="15" customHeight="1" x14ac:dyDescent="0.3">
      <c r="A62" s="807"/>
      <c r="B62" s="812" t="s">
        <v>59</v>
      </c>
      <c r="C62" s="813"/>
      <c r="D62" s="813"/>
      <c r="E62" s="814"/>
      <c r="F62" s="80"/>
      <c r="G62" s="81"/>
      <c r="H62" s="81"/>
      <c r="I62" s="82"/>
      <c r="J62" s="83"/>
      <c r="K62" s="89"/>
      <c r="L62" s="85"/>
      <c r="M62" s="81"/>
      <c r="N62" s="81"/>
      <c r="O62" s="82"/>
      <c r="P62" s="82"/>
      <c r="Q62" s="90"/>
      <c r="R62" s="85"/>
      <c r="S62" s="81"/>
      <c r="T62" s="81"/>
      <c r="U62" s="82"/>
      <c r="V62" s="82"/>
      <c r="W62" s="90"/>
      <c r="X62" s="85"/>
      <c r="Y62" s="81"/>
      <c r="Z62" s="81"/>
      <c r="AA62" s="82"/>
      <c r="AB62" s="82"/>
      <c r="AC62" s="90"/>
      <c r="AD62" s="85"/>
      <c r="AE62" s="81"/>
      <c r="AF62" s="81"/>
      <c r="AG62" s="82"/>
      <c r="AH62" s="82"/>
      <c r="AI62" s="90"/>
      <c r="AJ62" s="85"/>
      <c r="AK62" s="81"/>
      <c r="AL62" s="81"/>
      <c r="AM62" s="82"/>
      <c r="AN62" s="82"/>
      <c r="AO62" s="90"/>
      <c r="AP62" s="206">
        <f t="shared" si="41"/>
        <v>0</v>
      </c>
      <c r="AQ62" s="355"/>
      <c r="AR62" s="77"/>
      <c r="AS62" s="77"/>
      <c r="AT62" s="77"/>
      <c r="AU62" s="77"/>
      <c r="AV62" s="77"/>
      <c r="AW62" s="77"/>
      <c r="AX62" s="77"/>
      <c r="AY62" s="77"/>
      <c r="AZ62" s="17"/>
      <c r="BA62" s="17"/>
      <c r="BB62" s="17"/>
    </row>
    <row r="63" spans="1:54" ht="15" customHeight="1" x14ac:dyDescent="0.3">
      <c r="A63" s="807"/>
      <c r="B63" s="812" t="s">
        <v>59</v>
      </c>
      <c r="C63" s="813"/>
      <c r="D63" s="813"/>
      <c r="E63" s="814"/>
      <c r="F63" s="80"/>
      <c r="G63" s="81"/>
      <c r="H63" s="81"/>
      <c r="I63" s="82"/>
      <c r="J63" s="83"/>
      <c r="K63" s="91"/>
      <c r="L63" s="85"/>
      <c r="M63" s="81"/>
      <c r="N63" s="81"/>
      <c r="O63" s="82"/>
      <c r="P63" s="86"/>
      <c r="Q63" s="92"/>
      <c r="R63" s="85"/>
      <c r="S63" s="81"/>
      <c r="T63" s="81"/>
      <c r="U63" s="82"/>
      <c r="V63" s="86"/>
      <c r="W63" s="92"/>
      <c r="X63" s="85"/>
      <c r="Y63" s="81"/>
      <c r="Z63" s="81"/>
      <c r="AA63" s="82"/>
      <c r="AB63" s="86"/>
      <c r="AC63" s="92"/>
      <c r="AD63" s="85"/>
      <c r="AE63" s="81"/>
      <c r="AF63" s="81"/>
      <c r="AG63" s="82"/>
      <c r="AH63" s="86"/>
      <c r="AI63" s="92"/>
      <c r="AJ63" s="85"/>
      <c r="AK63" s="81"/>
      <c r="AL63" s="81"/>
      <c r="AM63" s="82"/>
      <c r="AN63" s="86"/>
      <c r="AO63" s="92"/>
      <c r="AP63" s="206">
        <f t="shared" si="41"/>
        <v>0</v>
      </c>
      <c r="AQ63" s="355"/>
      <c r="AR63" s="77"/>
      <c r="AS63" s="77"/>
      <c r="AT63" s="77"/>
      <c r="AU63" s="77"/>
      <c r="AV63" s="77"/>
      <c r="AW63" s="77"/>
      <c r="AX63" s="77"/>
      <c r="AY63" s="77"/>
      <c r="AZ63" s="17"/>
      <c r="BA63" s="17"/>
      <c r="BB63" s="17"/>
    </row>
    <row r="64" spans="1:54" ht="15.75" customHeight="1" thickBot="1" x14ac:dyDescent="0.35">
      <c r="A64" s="807"/>
      <c r="B64" s="812" t="s">
        <v>59</v>
      </c>
      <c r="C64" s="813"/>
      <c r="D64" s="813"/>
      <c r="E64" s="814"/>
      <c r="F64" s="80"/>
      <c r="G64" s="81"/>
      <c r="H64" s="81"/>
      <c r="I64" s="82"/>
      <c r="J64" s="83"/>
      <c r="K64" s="93"/>
      <c r="L64" s="85"/>
      <c r="M64" s="81"/>
      <c r="N64" s="81"/>
      <c r="O64" s="82"/>
      <c r="P64" s="86"/>
      <c r="Q64" s="94"/>
      <c r="R64" s="85"/>
      <c r="S64" s="81"/>
      <c r="T64" s="81"/>
      <c r="U64" s="82"/>
      <c r="V64" s="86"/>
      <c r="W64" s="94"/>
      <c r="X64" s="85"/>
      <c r="Y64" s="81"/>
      <c r="Z64" s="81"/>
      <c r="AA64" s="82"/>
      <c r="AB64" s="86"/>
      <c r="AC64" s="94"/>
      <c r="AD64" s="85"/>
      <c r="AE64" s="81"/>
      <c r="AF64" s="81"/>
      <c r="AG64" s="82"/>
      <c r="AH64" s="86"/>
      <c r="AI64" s="94"/>
      <c r="AJ64" s="85"/>
      <c r="AK64" s="81"/>
      <c r="AL64" s="81"/>
      <c r="AM64" s="82"/>
      <c r="AN64" s="86"/>
      <c r="AO64" s="94"/>
      <c r="AP64" s="206">
        <f t="shared" si="41"/>
        <v>0</v>
      </c>
      <c r="AQ64" s="361"/>
      <c r="AR64" s="77"/>
      <c r="AS64" s="77"/>
      <c r="AT64" s="77"/>
      <c r="AU64" s="77"/>
      <c r="AV64" s="77"/>
      <c r="AW64" s="77"/>
      <c r="AX64" s="77"/>
      <c r="AY64" s="77"/>
      <c r="AZ64" s="17"/>
      <c r="BA64" s="17"/>
      <c r="BB64" s="17"/>
    </row>
    <row r="65" spans="1:54" ht="15.75" customHeight="1" thickBot="1" x14ac:dyDescent="0.35">
      <c r="A65" s="808"/>
      <c r="B65" s="768" t="s">
        <v>60</v>
      </c>
      <c r="C65" s="769"/>
      <c r="D65" s="769"/>
      <c r="E65" s="769"/>
      <c r="F65" s="769"/>
      <c r="G65" s="769"/>
      <c r="H65" s="769"/>
      <c r="I65" s="769"/>
      <c r="J65" s="770"/>
      <c r="K65" s="95">
        <f>SUM(K54:K64)</f>
        <v>0</v>
      </c>
      <c r="L65" s="768" t="s">
        <v>61</v>
      </c>
      <c r="M65" s="769"/>
      <c r="N65" s="769"/>
      <c r="O65" s="769"/>
      <c r="P65" s="770"/>
      <c r="Q65" s="62">
        <f>SUM(Q54:Q64)</f>
        <v>0</v>
      </c>
      <c r="R65" s="768" t="s">
        <v>62</v>
      </c>
      <c r="S65" s="769"/>
      <c r="T65" s="769"/>
      <c r="U65" s="769"/>
      <c r="V65" s="770"/>
      <c r="W65" s="62">
        <f>SUM(W54:W64)</f>
        <v>0</v>
      </c>
      <c r="X65" s="768" t="s">
        <v>63</v>
      </c>
      <c r="Y65" s="769"/>
      <c r="Z65" s="769"/>
      <c r="AA65" s="769"/>
      <c r="AB65" s="770"/>
      <c r="AC65" s="62">
        <f>SUM(AC54:AC64)</f>
        <v>0</v>
      </c>
      <c r="AD65" s="768" t="s">
        <v>64</v>
      </c>
      <c r="AE65" s="769"/>
      <c r="AF65" s="769"/>
      <c r="AG65" s="769"/>
      <c r="AH65" s="770"/>
      <c r="AI65" s="62">
        <f>SUM(AI54:AI64)</f>
        <v>0</v>
      </c>
      <c r="AJ65" s="768" t="s">
        <v>175</v>
      </c>
      <c r="AK65" s="769"/>
      <c r="AL65" s="769"/>
      <c r="AM65" s="769"/>
      <c r="AN65" s="770"/>
      <c r="AO65" s="62">
        <f>SUM(AO54:AO64)</f>
        <v>0</v>
      </c>
      <c r="AP65" s="65">
        <f>AI65+AC65+W65+Q65+K65+AO65</f>
        <v>0</v>
      </c>
      <c r="AQ65" s="357" t="b">
        <f>IF(AP65=SUM(AP54:AP64),TRUE)</f>
        <v>1</v>
      </c>
      <c r="AR65" s="77"/>
      <c r="AS65" s="77"/>
      <c r="AT65" s="77"/>
      <c r="AU65" s="77"/>
      <c r="AV65" s="77"/>
      <c r="AW65" s="77"/>
      <c r="AX65" s="77"/>
      <c r="AY65" s="77"/>
      <c r="AZ65" s="17"/>
      <c r="BA65" s="17"/>
      <c r="BB65" s="17"/>
    </row>
    <row r="66" spans="1:54" s="17" customFormat="1" ht="9" customHeight="1" thickBot="1" x14ac:dyDescent="0.35">
      <c r="E66" s="68"/>
      <c r="F66" s="24"/>
      <c r="G66" s="24"/>
      <c r="H66" s="24"/>
      <c r="I66" s="24"/>
      <c r="J66" s="24"/>
      <c r="K66" s="70"/>
      <c r="L66" s="24"/>
      <c r="M66" s="24"/>
      <c r="N66" s="24"/>
      <c r="O66" s="24"/>
      <c r="P66" s="24"/>
      <c r="Q66" s="70"/>
      <c r="R66" s="24"/>
      <c r="S66" s="24"/>
      <c r="T66" s="24"/>
      <c r="U66" s="24"/>
      <c r="V66" s="24"/>
      <c r="W66" s="70"/>
      <c r="X66" s="24"/>
      <c r="Y66" s="24"/>
      <c r="Z66" s="24"/>
      <c r="AA66" s="24"/>
      <c r="AB66" s="24"/>
      <c r="AC66" s="70"/>
      <c r="AD66" s="24"/>
      <c r="AE66" s="24"/>
      <c r="AF66" s="24"/>
      <c r="AG66" s="24"/>
      <c r="AH66" s="24"/>
      <c r="AI66" s="70"/>
      <c r="AJ66" s="24"/>
      <c r="AK66" s="24"/>
      <c r="AL66" s="24"/>
      <c r="AM66" s="24"/>
      <c r="AN66" s="24"/>
      <c r="AO66" s="70"/>
      <c r="AP66" s="72"/>
      <c r="AQ66" s="358"/>
      <c r="AR66" s="77"/>
      <c r="AS66" s="77"/>
      <c r="AT66" s="77"/>
      <c r="AU66" s="77"/>
      <c r="AV66" s="77"/>
      <c r="AW66" s="77"/>
      <c r="AX66" s="77"/>
      <c r="AY66" s="77"/>
    </row>
    <row r="67" spans="1:54" s="17" customFormat="1" ht="19.5" customHeight="1" thickBot="1" x14ac:dyDescent="0.5">
      <c r="A67" s="795" t="s">
        <v>65</v>
      </c>
      <c r="B67" s="815" t="s">
        <v>287</v>
      </c>
      <c r="C67" s="816"/>
      <c r="D67" s="816"/>
      <c r="E67" s="816"/>
      <c r="F67" s="96"/>
      <c r="G67" s="97"/>
      <c r="H67" s="97"/>
      <c r="I67" s="73"/>
      <c r="J67" s="73"/>
      <c r="K67" s="73"/>
      <c r="L67" s="97"/>
      <c r="M67" s="73"/>
      <c r="N67" s="73"/>
      <c r="O67" s="73"/>
      <c r="P67" s="73"/>
      <c r="Q67" s="73"/>
      <c r="R67" s="97"/>
      <c r="S67" s="73"/>
      <c r="T67" s="73"/>
      <c r="U67" s="73"/>
      <c r="V67" s="73"/>
      <c r="W67" s="73"/>
      <c r="X67" s="97"/>
      <c r="Y67" s="73"/>
      <c r="Z67" s="73"/>
      <c r="AA67" s="73"/>
      <c r="AB67" s="73"/>
      <c r="AC67" s="73"/>
      <c r="AD67" s="97"/>
      <c r="AE67" s="73"/>
      <c r="AF67" s="73"/>
      <c r="AG67" s="73"/>
      <c r="AH67" s="73"/>
      <c r="AI67" s="73"/>
      <c r="AJ67" s="97"/>
      <c r="AK67" s="73"/>
      <c r="AL67" s="73"/>
      <c r="AM67" s="73"/>
      <c r="AN67" s="73"/>
      <c r="AO67" s="73"/>
      <c r="AP67" s="98"/>
      <c r="AQ67" s="363"/>
      <c r="AR67" s="77"/>
      <c r="AS67" s="77"/>
      <c r="AT67" s="77"/>
      <c r="AU67" s="77"/>
      <c r="AV67" s="77"/>
      <c r="AW67" s="77"/>
      <c r="AX67" s="77"/>
      <c r="AY67" s="77"/>
    </row>
    <row r="68" spans="1:54" s="17" customFormat="1" ht="15" customHeight="1" x14ac:dyDescent="0.3">
      <c r="A68" s="796"/>
      <c r="B68" s="852" t="s">
        <v>66</v>
      </c>
      <c r="C68" s="853"/>
      <c r="D68" s="853"/>
      <c r="E68" s="854"/>
      <c r="F68" s="100"/>
      <c r="G68" s="101"/>
      <c r="H68" s="101"/>
      <c r="I68" s="101"/>
      <c r="J68" s="101"/>
      <c r="K68" s="102"/>
      <c r="L68" s="101"/>
      <c r="M68" s="101"/>
      <c r="N68" s="101"/>
      <c r="O68" s="101"/>
      <c r="P68" s="101"/>
      <c r="Q68" s="103"/>
      <c r="R68" s="101"/>
      <c r="S68" s="101"/>
      <c r="T68" s="101"/>
      <c r="U68" s="101"/>
      <c r="V68" s="101"/>
      <c r="W68" s="103"/>
      <c r="X68" s="101"/>
      <c r="Y68" s="101"/>
      <c r="Z68" s="101"/>
      <c r="AA68" s="101"/>
      <c r="AB68" s="101"/>
      <c r="AC68" s="103"/>
      <c r="AD68" s="101"/>
      <c r="AE68" s="101"/>
      <c r="AF68" s="101"/>
      <c r="AG68" s="101"/>
      <c r="AH68" s="101"/>
      <c r="AI68" s="103"/>
      <c r="AJ68" s="101"/>
      <c r="AK68" s="101"/>
      <c r="AL68" s="101"/>
      <c r="AM68" s="101"/>
      <c r="AN68" s="101"/>
      <c r="AO68" s="103"/>
      <c r="AP68" s="206">
        <f>AI68+AC68+W68+Q68+K68+AO68</f>
        <v>0</v>
      </c>
      <c r="AQ68" s="355"/>
      <c r="AR68" s="77"/>
      <c r="AS68" s="77"/>
      <c r="AT68" s="77"/>
      <c r="AU68" s="77"/>
      <c r="AV68" s="77"/>
      <c r="AW68" s="77"/>
      <c r="AX68" s="77"/>
      <c r="AY68" s="77"/>
    </row>
    <row r="69" spans="1:54" s="17" customFormat="1" x14ac:dyDescent="0.3">
      <c r="A69" s="796"/>
      <c r="B69" s="798" t="s">
        <v>67</v>
      </c>
      <c r="C69" s="799"/>
      <c r="D69" s="799"/>
      <c r="E69" s="800"/>
      <c r="F69" s="104"/>
      <c r="G69" s="105"/>
      <c r="H69" s="105"/>
      <c r="I69" s="105"/>
      <c r="J69" s="105"/>
      <c r="K69" s="106"/>
      <c r="L69" s="105"/>
      <c r="M69" s="105"/>
      <c r="N69" s="105"/>
      <c r="O69" s="105"/>
      <c r="P69" s="105"/>
      <c r="Q69" s="107"/>
      <c r="R69" s="105"/>
      <c r="S69" s="105"/>
      <c r="T69" s="105"/>
      <c r="U69" s="105"/>
      <c r="V69" s="105"/>
      <c r="W69" s="107"/>
      <c r="X69" s="105"/>
      <c r="Y69" s="105"/>
      <c r="Z69" s="105"/>
      <c r="AA69" s="105"/>
      <c r="AB69" s="105"/>
      <c r="AC69" s="107"/>
      <c r="AD69" s="105"/>
      <c r="AE69" s="105"/>
      <c r="AF69" s="105"/>
      <c r="AG69" s="105"/>
      <c r="AH69" s="105"/>
      <c r="AI69" s="107"/>
      <c r="AJ69" s="105"/>
      <c r="AK69" s="105"/>
      <c r="AL69" s="105"/>
      <c r="AM69" s="105"/>
      <c r="AN69" s="105"/>
      <c r="AO69" s="107"/>
      <c r="AP69" s="206">
        <f t="shared" ref="AP69:AP70" si="42">AI69+AC69+W69+Q69+K69+AO69</f>
        <v>0</v>
      </c>
      <c r="AQ69" s="355"/>
      <c r="AR69" s="77"/>
      <c r="AS69" s="77"/>
      <c r="AT69" s="77"/>
      <c r="AU69" s="77"/>
      <c r="AV69" s="77"/>
      <c r="AW69" s="77"/>
      <c r="AX69" s="77"/>
      <c r="AY69" s="77"/>
    </row>
    <row r="70" spans="1:54" s="17" customFormat="1" ht="13.5" thickBot="1" x14ac:dyDescent="0.35">
      <c r="A70" s="796"/>
      <c r="B70" s="798" t="s">
        <v>68</v>
      </c>
      <c r="C70" s="799"/>
      <c r="D70" s="799"/>
      <c r="E70" s="800"/>
      <c r="F70" s="104"/>
      <c r="G70" s="105"/>
      <c r="H70" s="105"/>
      <c r="I70" s="105"/>
      <c r="J70" s="105"/>
      <c r="K70" s="106"/>
      <c r="L70" s="105"/>
      <c r="M70" s="105"/>
      <c r="N70" s="105"/>
      <c r="O70" s="105"/>
      <c r="P70" s="105"/>
      <c r="Q70" s="107"/>
      <c r="R70" s="105"/>
      <c r="S70" s="105"/>
      <c r="T70" s="105"/>
      <c r="U70" s="105"/>
      <c r="V70" s="105"/>
      <c r="W70" s="107"/>
      <c r="X70" s="105"/>
      <c r="Y70" s="105"/>
      <c r="Z70" s="105"/>
      <c r="AA70" s="105"/>
      <c r="AB70" s="105"/>
      <c r="AC70" s="107"/>
      <c r="AD70" s="105"/>
      <c r="AE70" s="105"/>
      <c r="AF70" s="105"/>
      <c r="AG70" s="105"/>
      <c r="AH70" s="105"/>
      <c r="AI70" s="107"/>
      <c r="AJ70" s="105"/>
      <c r="AK70" s="105"/>
      <c r="AL70" s="105"/>
      <c r="AM70" s="105"/>
      <c r="AN70" s="105"/>
      <c r="AO70" s="107"/>
      <c r="AP70" s="206">
        <f t="shared" si="42"/>
        <v>0</v>
      </c>
      <c r="AQ70" s="361"/>
      <c r="AR70" s="77"/>
      <c r="AS70" s="77"/>
      <c r="AT70" s="77"/>
      <c r="AU70" s="77"/>
      <c r="AV70" s="77"/>
      <c r="AW70" s="77"/>
      <c r="AX70" s="77"/>
      <c r="AY70" s="77"/>
    </row>
    <row r="71" spans="1:54" s="17" customFormat="1" ht="13.5" thickBot="1" x14ac:dyDescent="0.35">
      <c r="A71" s="796"/>
      <c r="B71" s="801" t="s">
        <v>69</v>
      </c>
      <c r="C71" s="802"/>
      <c r="D71" s="802"/>
      <c r="E71" s="802"/>
      <c r="F71" s="769"/>
      <c r="G71" s="769"/>
      <c r="H71" s="769"/>
      <c r="I71" s="769"/>
      <c r="J71" s="769"/>
      <c r="K71" s="62">
        <f>SUM(K68:K70)</f>
        <v>0</v>
      </c>
      <c r="L71" s="768" t="s">
        <v>70</v>
      </c>
      <c r="M71" s="769"/>
      <c r="N71" s="769"/>
      <c r="O71" s="769"/>
      <c r="P71" s="769"/>
      <c r="Q71" s="62">
        <f>SUM(Q68:Q70)</f>
        <v>0</v>
      </c>
      <c r="R71" s="768" t="s">
        <v>71</v>
      </c>
      <c r="S71" s="769"/>
      <c r="T71" s="769"/>
      <c r="U71" s="769"/>
      <c r="V71" s="769"/>
      <c r="W71" s="62">
        <f>SUM(W68:W70)</f>
        <v>0</v>
      </c>
      <c r="X71" s="768" t="s">
        <v>72</v>
      </c>
      <c r="Y71" s="769"/>
      <c r="Z71" s="769"/>
      <c r="AA71" s="769"/>
      <c r="AB71" s="769"/>
      <c r="AC71" s="62">
        <f>SUM(AC68:AC70)</f>
        <v>0</v>
      </c>
      <c r="AD71" s="768" t="s">
        <v>73</v>
      </c>
      <c r="AE71" s="769"/>
      <c r="AF71" s="769"/>
      <c r="AG71" s="769"/>
      <c r="AH71" s="769"/>
      <c r="AI71" s="62">
        <f>SUM(AI68:AI70)</f>
        <v>0</v>
      </c>
      <c r="AJ71" s="768" t="s">
        <v>176</v>
      </c>
      <c r="AK71" s="769"/>
      <c r="AL71" s="769"/>
      <c r="AM71" s="769"/>
      <c r="AN71" s="769"/>
      <c r="AO71" s="62">
        <f>SUM(AO68:AO70)</f>
        <v>0</v>
      </c>
      <c r="AP71" s="65">
        <f>K71+Q71+W71+AC71+AI71+AO71</f>
        <v>0</v>
      </c>
      <c r="AQ71" s="357" t="b">
        <f>IF(AP71=SUM(AP68:AP70),TRUE)</f>
        <v>1</v>
      </c>
      <c r="AR71" s="77"/>
      <c r="AS71" s="77"/>
      <c r="AT71" s="77"/>
      <c r="AU71" s="77"/>
      <c r="AV71" s="77"/>
      <c r="AW71" s="77"/>
      <c r="AX71" s="77"/>
      <c r="AY71" s="77"/>
    </row>
    <row r="72" spans="1:54" s="17" customFormat="1" ht="16.5" customHeight="1" thickBot="1" x14ac:dyDescent="0.5">
      <c r="A72" s="796"/>
      <c r="B72" s="815" t="s">
        <v>74</v>
      </c>
      <c r="C72" s="816"/>
      <c r="D72" s="816"/>
      <c r="E72" s="816"/>
      <c r="F72" s="97"/>
      <c r="G72" s="97"/>
      <c r="H72" s="97"/>
      <c r="I72" s="73"/>
      <c r="J72" s="73"/>
      <c r="K72" s="74"/>
      <c r="L72" s="97"/>
      <c r="M72" s="73"/>
      <c r="N72" s="73"/>
      <c r="O72" s="73"/>
      <c r="P72" s="73"/>
      <c r="Q72" s="74"/>
      <c r="R72" s="97"/>
      <c r="S72" s="73"/>
      <c r="T72" s="73"/>
      <c r="U72" s="73"/>
      <c r="V72" s="73"/>
      <c r="W72" s="108"/>
      <c r="X72" s="97"/>
      <c r="Y72" s="73"/>
      <c r="Z72" s="73"/>
      <c r="AA72" s="73"/>
      <c r="AB72" s="73"/>
      <c r="AC72" s="108"/>
      <c r="AD72" s="97"/>
      <c r="AE72" s="73"/>
      <c r="AF72" s="73"/>
      <c r="AG72" s="73"/>
      <c r="AH72" s="73"/>
      <c r="AI72" s="108"/>
      <c r="AJ72" s="97"/>
      <c r="AK72" s="73"/>
      <c r="AL72" s="73"/>
      <c r="AM72" s="73"/>
      <c r="AN72" s="73"/>
      <c r="AO72" s="108"/>
      <c r="AP72" s="76"/>
      <c r="AQ72" s="359"/>
      <c r="AR72" s="77"/>
      <c r="AS72" s="77"/>
      <c r="AT72" s="77"/>
      <c r="AU72" s="77"/>
      <c r="AV72" s="77"/>
      <c r="AW72" s="77"/>
      <c r="AX72" s="77"/>
      <c r="AY72" s="77"/>
    </row>
    <row r="73" spans="1:54" s="17" customFormat="1" ht="15" customHeight="1" x14ac:dyDescent="0.3">
      <c r="A73" s="796"/>
      <c r="B73" s="809" t="s">
        <v>75</v>
      </c>
      <c r="C73" s="810"/>
      <c r="D73" s="810"/>
      <c r="E73" s="811"/>
      <c r="F73" s="109"/>
      <c r="G73" s="110"/>
      <c r="H73" s="110"/>
      <c r="I73" s="110"/>
      <c r="J73" s="110"/>
      <c r="K73" s="111"/>
      <c r="L73" s="101"/>
      <c r="M73" s="101"/>
      <c r="N73" s="101"/>
      <c r="O73" s="101"/>
      <c r="P73" s="101"/>
      <c r="Q73" s="111"/>
      <c r="R73" s="101"/>
      <c r="S73" s="101"/>
      <c r="T73" s="101"/>
      <c r="U73" s="101"/>
      <c r="V73" s="101"/>
      <c r="W73" s="111"/>
      <c r="X73" s="101"/>
      <c r="Y73" s="101"/>
      <c r="Z73" s="101"/>
      <c r="AA73" s="101"/>
      <c r="AB73" s="101"/>
      <c r="AC73" s="111"/>
      <c r="AD73" s="101"/>
      <c r="AE73" s="101"/>
      <c r="AF73" s="101"/>
      <c r="AG73" s="101"/>
      <c r="AH73" s="101"/>
      <c r="AI73" s="111"/>
      <c r="AJ73" s="101"/>
      <c r="AK73" s="101"/>
      <c r="AL73" s="101"/>
      <c r="AM73" s="101"/>
      <c r="AN73" s="101"/>
      <c r="AO73" s="111"/>
      <c r="AP73" s="206">
        <f>AI73+AC73+W73+Q73+K73+AO73</f>
        <v>0</v>
      </c>
      <c r="AQ73" s="355"/>
      <c r="AR73" s="77"/>
      <c r="AS73" s="77"/>
      <c r="AT73" s="77"/>
      <c r="AU73" s="77"/>
      <c r="AV73" s="77"/>
      <c r="AW73" s="77"/>
      <c r="AX73" s="77"/>
      <c r="AY73" s="77"/>
    </row>
    <row r="74" spans="1:54" s="17" customFormat="1" x14ac:dyDescent="0.3">
      <c r="A74" s="796"/>
      <c r="B74" s="812" t="s">
        <v>76</v>
      </c>
      <c r="C74" s="813"/>
      <c r="D74" s="813"/>
      <c r="E74" s="814"/>
      <c r="F74" s="112"/>
      <c r="G74" s="113"/>
      <c r="H74" s="113"/>
      <c r="I74" s="113"/>
      <c r="J74" s="113"/>
      <c r="K74" s="114"/>
      <c r="L74" s="113"/>
      <c r="M74" s="113"/>
      <c r="N74" s="113"/>
      <c r="O74" s="113"/>
      <c r="P74" s="113"/>
      <c r="Q74" s="114"/>
      <c r="R74" s="113"/>
      <c r="S74" s="113"/>
      <c r="T74" s="113"/>
      <c r="U74" s="113"/>
      <c r="V74" s="113"/>
      <c r="W74" s="114"/>
      <c r="X74" s="113"/>
      <c r="Y74" s="113"/>
      <c r="Z74" s="113"/>
      <c r="AA74" s="113"/>
      <c r="AB74" s="113"/>
      <c r="AC74" s="114"/>
      <c r="AD74" s="113"/>
      <c r="AE74" s="113"/>
      <c r="AF74" s="113"/>
      <c r="AG74" s="113"/>
      <c r="AH74" s="113"/>
      <c r="AI74" s="114"/>
      <c r="AJ74" s="113"/>
      <c r="AK74" s="113"/>
      <c r="AL74" s="113"/>
      <c r="AM74" s="113"/>
      <c r="AN74" s="113"/>
      <c r="AO74" s="114"/>
      <c r="AP74" s="206">
        <f t="shared" ref="AP74:AP78" si="43">AI74+AC74+W74+Q74+K74+AO74</f>
        <v>0</v>
      </c>
      <c r="AQ74" s="355"/>
      <c r="AR74" s="77"/>
      <c r="AS74" s="77"/>
      <c r="AT74" s="77"/>
      <c r="AU74" s="77"/>
      <c r="AV74" s="77"/>
      <c r="AW74" s="77"/>
      <c r="AX74" s="77"/>
      <c r="AY74" s="77"/>
    </row>
    <row r="75" spans="1:54" s="17" customFormat="1" x14ac:dyDescent="0.3">
      <c r="A75" s="796"/>
      <c r="B75" s="812" t="s">
        <v>77</v>
      </c>
      <c r="C75" s="813"/>
      <c r="D75" s="813"/>
      <c r="E75" s="814"/>
      <c r="F75" s="112"/>
      <c r="G75" s="113"/>
      <c r="H75" s="113"/>
      <c r="I75" s="113"/>
      <c r="J75" s="113"/>
      <c r="K75" s="114"/>
      <c r="L75" s="113"/>
      <c r="M75" s="113"/>
      <c r="N75" s="113"/>
      <c r="O75" s="113"/>
      <c r="P75" s="113"/>
      <c r="Q75" s="114"/>
      <c r="R75" s="113"/>
      <c r="S75" s="113"/>
      <c r="T75" s="113"/>
      <c r="U75" s="113"/>
      <c r="V75" s="113"/>
      <c r="W75" s="114"/>
      <c r="X75" s="113"/>
      <c r="Y75" s="113"/>
      <c r="Z75" s="113"/>
      <c r="AA75" s="113"/>
      <c r="AB75" s="113"/>
      <c r="AC75" s="114"/>
      <c r="AD75" s="113"/>
      <c r="AE75" s="113"/>
      <c r="AF75" s="113"/>
      <c r="AG75" s="113"/>
      <c r="AH75" s="113"/>
      <c r="AI75" s="114"/>
      <c r="AJ75" s="113"/>
      <c r="AK75" s="113"/>
      <c r="AL75" s="113"/>
      <c r="AM75" s="113"/>
      <c r="AN75" s="113"/>
      <c r="AO75" s="114"/>
      <c r="AP75" s="206">
        <f t="shared" si="43"/>
        <v>0</v>
      </c>
      <c r="AQ75" s="355"/>
      <c r="AR75" s="77"/>
      <c r="AS75" s="77"/>
      <c r="AT75" s="77"/>
      <c r="AU75" s="77"/>
      <c r="AV75" s="77"/>
      <c r="AW75" s="77"/>
      <c r="AX75" s="77"/>
      <c r="AY75" s="77"/>
    </row>
    <row r="76" spans="1:54" s="17" customFormat="1" x14ac:dyDescent="0.3">
      <c r="A76" s="796"/>
      <c r="B76" s="812" t="s">
        <v>78</v>
      </c>
      <c r="C76" s="813"/>
      <c r="D76" s="813"/>
      <c r="E76" s="814"/>
      <c r="F76" s="112"/>
      <c r="G76" s="113"/>
      <c r="H76" s="113"/>
      <c r="I76" s="113"/>
      <c r="J76" s="113"/>
      <c r="K76" s="114"/>
      <c r="L76" s="113"/>
      <c r="M76" s="113"/>
      <c r="N76" s="113"/>
      <c r="O76" s="113"/>
      <c r="P76" s="113"/>
      <c r="Q76" s="114"/>
      <c r="R76" s="113"/>
      <c r="S76" s="113"/>
      <c r="T76" s="113"/>
      <c r="U76" s="113"/>
      <c r="V76" s="113"/>
      <c r="W76" s="114"/>
      <c r="X76" s="113"/>
      <c r="Y76" s="113"/>
      <c r="Z76" s="113"/>
      <c r="AA76" s="113"/>
      <c r="AB76" s="113"/>
      <c r="AC76" s="114"/>
      <c r="AD76" s="113"/>
      <c r="AE76" s="113"/>
      <c r="AF76" s="113"/>
      <c r="AG76" s="113"/>
      <c r="AH76" s="113"/>
      <c r="AI76" s="114"/>
      <c r="AJ76" s="113"/>
      <c r="AK76" s="113"/>
      <c r="AL76" s="113"/>
      <c r="AM76" s="113"/>
      <c r="AN76" s="113"/>
      <c r="AO76" s="114"/>
      <c r="AP76" s="206">
        <f t="shared" si="43"/>
        <v>0</v>
      </c>
      <c r="AQ76" s="355"/>
      <c r="AR76" s="77"/>
      <c r="AS76" s="77"/>
      <c r="AT76" s="77"/>
      <c r="AU76" s="77"/>
      <c r="AV76" s="77"/>
      <c r="AW76" s="77"/>
      <c r="AX76" s="77"/>
      <c r="AY76" s="77"/>
    </row>
    <row r="77" spans="1:54" s="17" customFormat="1" x14ac:dyDescent="0.3">
      <c r="A77" s="796"/>
      <c r="B77" s="812" t="s">
        <v>79</v>
      </c>
      <c r="C77" s="813"/>
      <c r="D77" s="813"/>
      <c r="E77" s="814"/>
      <c r="F77" s="112"/>
      <c r="G77" s="113"/>
      <c r="H77" s="113"/>
      <c r="I77" s="113"/>
      <c r="J77" s="113"/>
      <c r="K77" s="114"/>
      <c r="L77" s="113"/>
      <c r="M77" s="113"/>
      <c r="N77" s="113"/>
      <c r="O77" s="113"/>
      <c r="P77" s="113"/>
      <c r="Q77" s="114"/>
      <c r="R77" s="113"/>
      <c r="S77" s="113"/>
      <c r="T77" s="113"/>
      <c r="U77" s="113"/>
      <c r="V77" s="113"/>
      <c r="W77" s="114"/>
      <c r="X77" s="113"/>
      <c r="Y77" s="113"/>
      <c r="Z77" s="113"/>
      <c r="AA77" s="113"/>
      <c r="AB77" s="113"/>
      <c r="AC77" s="114"/>
      <c r="AD77" s="113"/>
      <c r="AE77" s="113"/>
      <c r="AF77" s="113"/>
      <c r="AG77" s="113"/>
      <c r="AH77" s="113"/>
      <c r="AI77" s="114"/>
      <c r="AJ77" s="113"/>
      <c r="AK77" s="113"/>
      <c r="AL77" s="113"/>
      <c r="AM77" s="113"/>
      <c r="AN77" s="113"/>
      <c r="AO77" s="114"/>
      <c r="AP77" s="206">
        <f t="shared" si="43"/>
        <v>0</v>
      </c>
      <c r="AQ77" s="355"/>
      <c r="AR77" s="77"/>
      <c r="AS77" s="77"/>
      <c r="AT77" s="77"/>
      <c r="AU77" s="77"/>
      <c r="AV77" s="77"/>
      <c r="AW77" s="77"/>
      <c r="AX77" s="77"/>
      <c r="AY77" s="77"/>
    </row>
    <row r="78" spans="1:54" s="17" customFormat="1" ht="15.75" customHeight="1" thickBot="1" x14ac:dyDescent="0.35">
      <c r="A78" s="796"/>
      <c r="B78" s="803" t="s">
        <v>121</v>
      </c>
      <c r="C78" s="804"/>
      <c r="D78" s="804"/>
      <c r="E78" s="805"/>
      <c r="F78" s="100"/>
      <c r="G78" s="101"/>
      <c r="H78" s="101"/>
      <c r="I78" s="101"/>
      <c r="J78" s="101"/>
      <c r="K78" s="103"/>
      <c r="L78" s="101"/>
      <c r="M78" s="101"/>
      <c r="N78" s="101"/>
      <c r="O78" s="101"/>
      <c r="P78" s="101"/>
      <c r="Q78" s="103"/>
      <c r="R78" s="101"/>
      <c r="S78" s="101"/>
      <c r="T78" s="101"/>
      <c r="U78" s="101"/>
      <c r="V78" s="101"/>
      <c r="W78" s="103"/>
      <c r="X78" s="101"/>
      <c r="Y78" s="101"/>
      <c r="Z78" s="101"/>
      <c r="AA78" s="101"/>
      <c r="AB78" s="101"/>
      <c r="AC78" s="103"/>
      <c r="AD78" s="101"/>
      <c r="AE78" s="101"/>
      <c r="AF78" s="101"/>
      <c r="AG78" s="101"/>
      <c r="AH78" s="101"/>
      <c r="AI78" s="103"/>
      <c r="AJ78" s="101"/>
      <c r="AK78" s="101"/>
      <c r="AL78" s="101"/>
      <c r="AM78" s="101"/>
      <c r="AN78" s="101"/>
      <c r="AO78" s="103"/>
      <c r="AP78" s="206">
        <f t="shared" si="43"/>
        <v>0</v>
      </c>
      <c r="AQ78" s="355"/>
      <c r="AR78" s="77"/>
      <c r="AS78" s="77"/>
      <c r="AT78" s="77"/>
      <c r="AU78" s="77"/>
      <c r="AV78" s="77"/>
      <c r="AW78" s="77"/>
      <c r="AX78" s="77"/>
      <c r="AY78" s="77"/>
    </row>
    <row r="79" spans="1:54" s="17" customFormat="1" ht="16.5" customHeight="1" thickBot="1" x14ac:dyDescent="0.35">
      <c r="A79" s="797"/>
      <c r="B79" s="784" t="s">
        <v>80</v>
      </c>
      <c r="C79" s="785"/>
      <c r="D79" s="785"/>
      <c r="E79" s="785"/>
      <c r="F79" s="785"/>
      <c r="G79" s="785"/>
      <c r="H79" s="785"/>
      <c r="I79" s="785"/>
      <c r="J79" s="785"/>
      <c r="K79" s="62">
        <f>SUM(K73:K78)</f>
        <v>0</v>
      </c>
      <c r="L79" s="784" t="s">
        <v>81</v>
      </c>
      <c r="M79" s="785"/>
      <c r="N79" s="785"/>
      <c r="O79" s="785"/>
      <c r="P79" s="785"/>
      <c r="Q79" s="62">
        <f>SUM(Q73:Q78)</f>
        <v>0</v>
      </c>
      <c r="R79" s="784" t="s">
        <v>82</v>
      </c>
      <c r="S79" s="785"/>
      <c r="T79" s="785"/>
      <c r="U79" s="785"/>
      <c r="V79" s="785"/>
      <c r="W79" s="62">
        <f>SUM(W73:W78)</f>
        <v>0</v>
      </c>
      <c r="X79" s="784" t="s">
        <v>83</v>
      </c>
      <c r="Y79" s="785"/>
      <c r="Z79" s="785"/>
      <c r="AA79" s="785"/>
      <c r="AB79" s="785"/>
      <c r="AC79" s="62">
        <f>SUM(AC73:AC78)</f>
        <v>0</v>
      </c>
      <c r="AD79" s="784" t="s">
        <v>84</v>
      </c>
      <c r="AE79" s="785"/>
      <c r="AF79" s="785"/>
      <c r="AG79" s="785"/>
      <c r="AH79" s="785"/>
      <c r="AI79" s="62">
        <f>SUM(AI73:AI78)</f>
        <v>0</v>
      </c>
      <c r="AJ79" s="784" t="s">
        <v>177</v>
      </c>
      <c r="AK79" s="785"/>
      <c r="AL79" s="785"/>
      <c r="AM79" s="785"/>
      <c r="AN79" s="785"/>
      <c r="AO79" s="62">
        <f>SUM(AO73:AO78)</f>
        <v>0</v>
      </c>
      <c r="AP79" s="115">
        <f>AI79+AC79+W79+Q79+K79+AO79</f>
        <v>0</v>
      </c>
      <c r="AQ79" s="364" t="b">
        <f>IF(AP79=SUM(AP73:AP78),TRUE)</f>
        <v>1</v>
      </c>
      <c r="AR79" s="77"/>
      <c r="AS79" s="77"/>
      <c r="AT79" s="77"/>
      <c r="AU79" s="77"/>
      <c r="AV79" s="77"/>
      <c r="AW79" s="77"/>
      <c r="AX79" s="77"/>
      <c r="AY79" s="77"/>
    </row>
    <row r="80" spans="1:54" s="17" customFormat="1" ht="8.25" customHeight="1" thickBot="1" x14ac:dyDescent="0.35">
      <c r="B80" s="116"/>
      <c r="C80" s="116"/>
      <c r="D80" s="116"/>
      <c r="E80" s="116"/>
      <c r="F80" s="116"/>
      <c r="G80" s="116"/>
      <c r="H80" s="116"/>
      <c r="I80" s="116"/>
      <c r="J80" s="116"/>
      <c r="K80" s="117"/>
      <c r="L80" s="116"/>
      <c r="M80" s="116"/>
      <c r="N80" s="116"/>
      <c r="O80" s="116"/>
      <c r="P80" s="116"/>
      <c r="Q80" s="117"/>
      <c r="R80" s="116"/>
      <c r="S80" s="116"/>
      <c r="T80" s="116"/>
      <c r="U80" s="116"/>
      <c r="V80" s="116"/>
      <c r="W80" s="117"/>
      <c r="X80" s="116"/>
      <c r="Y80" s="116"/>
      <c r="Z80" s="116"/>
      <c r="AA80" s="116"/>
      <c r="AB80" s="116"/>
      <c r="AC80" s="117"/>
      <c r="AD80" s="116"/>
      <c r="AE80" s="116"/>
      <c r="AF80" s="116"/>
      <c r="AG80" s="116"/>
      <c r="AH80" s="116"/>
      <c r="AI80" s="117"/>
      <c r="AJ80" s="116"/>
      <c r="AK80" s="116"/>
      <c r="AL80" s="116"/>
      <c r="AM80" s="116"/>
      <c r="AN80" s="116"/>
      <c r="AO80" s="117"/>
      <c r="AP80" s="118"/>
      <c r="AQ80" s="365"/>
      <c r="AR80" s="77"/>
      <c r="AS80" s="77"/>
      <c r="AT80" s="77"/>
      <c r="AU80" s="77"/>
      <c r="AV80" s="77"/>
      <c r="AW80" s="77"/>
      <c r="AX80" s="77"/>
      <c r="AY80" s="77"/>
    </row>
    <row r="81" spans="1:60" ht="23.25" customHeight="1" thickBot="1" x14ac:dyDescent="0.5">
      <c r="A81" s="857" t="s">
        <v>85</v>
      </c>
      <c r="B81" s="815" t="s">
        <v>86</v>
      </c>
      <c r="C81" s="816"/>
      <c r="D81" s="816"/>
      <c r="E81" s="816"/>
      <c r="F81" s="97"/>
      <c r="G81" s="97"/>
      <c r="H81" s="97"/>
      <c r="I81" s="73"/>
      <c r="J81" s="73"/>
      <c r="K81" s="73"/>
      <c r="L81" s="119"/>
      <c r="M81" s="120"/>
      <c r="N81" s="120"/>
      <c r="O81" s="120"/>
      <c r="P81" s="120"/>
      <c r="Q81" s="120"/>
      <c r="R81" s="119"/>
      <c r="S81" s="120"/>
      <c r="T81" s="120"/>
      <c r="U81" s="120"/>
      <c r="V81" s="120"/>
      <c r="W81" s="120"/>
      <c r="X81" s="119"/>
      <c r="Y81" s="120"/>
      <c r="Z81" s="120"/>
      <c r="AA81" s="120"/>
      <c r="AB81" s="120"/>
      <c r="AC81" s="120"/>
      <c r="AD81" s="119"/>
      <c r="AE81" s="120"/>
      <c r="AF81" s="120"/>
      <c r="AG81" s="120"/>
      <c r="AH81" s="120"/>
      <c r="AI81" s="120"/>
      <c r="AJ81" s="119"/>
      <c r="AK81" s="120"/>
      <c r="AL81" s="120"/>
      <c r="AM81" s="120"/>
      <c r="AN81" s="120"/>
      <c r="AO81" s="120"/>
      <c r="AP81" s="121"/>
      <c r="AQ81" s="363"/>
      <c r="AR81" s="77"/>
      <c r="AS81" s="77"/>
      <c r="AT81" s="77"/>
      <c r="AU81" s="77"/>
      <c r="AV81" s="77"/>
      <c r="AW81" s="77"/>
      <c r="AX81" s="77"/>
      <c r="AY81" s="77"/>
      <c r="AZ81" s="17"/>
      <c r="BA81" s="17"/>
      <c r="BB81" s="17"/>
    </row>
    <row r="82" spans="1:60" ht="21.5" x14ac:dyDescent="0.3">
      <c r="A82" s="858"/>
      <c r="B82" s="860" t="s">
        <v>216</v>
      </c>
      <c r="C82" s="861"/>
      <c r="D82" s="272"/>
      <c r="E82" s="272"/>
      <c r="F82" s="122"/>
      <c r="G82" s="123" t="s">
        <v>87</v>
      </c>
      <c r="H82" s="123" t="s">
        <v>88</v>
      </c>
      <c r="I82" s="123" t="s">
        <v>6</v>
      </c>
      <c r="J82" s="124" t="s">
        <v>89</v>
      </c>
      <c r="K82" s="125"/>
      <c r="L82" s="126"/>
      <c r="M82" s="123" t="s">
        <v>87</v>
      </c>
      <c r="N82" s="123" t="s">
        <v>88</v>
      </c>
      <c r="O82" s="123" t="s">
        <v>6</v>
      </c>
      <c r="P82" s="124" t="s">
        <v>89</v>
      </c>
      <c r="Q82" s="125"/>
      <c r="R82" s="126"/>
      <c r="S82" s="123" t="s">
        <v>87</v>
      </c>
      <c r="T82" s="123" t="s">
        <v>88</v>
      </c>
      <c r="U82" s="123" t="s">
        <v>6</v>
      </c>
      <c r="V82" s="124" t="s">
        <v>89</v>
      </c>
      <c r="W82" s="125"/>
      <c r="X82" s="127"/>
      <c r="Y82" s="123" t="s">
        <v>87</v>
      </c>
      <c r="Z82" s="123" t="s">
        <v>88</v>
      </c>
      <c r="AA82" s="123" t="s">
        <v>6</v>
      </c>
      <c r="AB82" s="124" t="s">
        <v>89</v>
      </c>
      <c r="AC82" s="125"/>
      <c r="AD82" s="126"/>
      <c r="AE82" s="123" t="s">
        <v>87</v>
      </c>
      <c r="AF82" s="123" t="s">
        <v>88</v>
      </c>
      <c r="AG82" s="123" t="s">
        <v>6</v>
      </c>
      <c r="AH82" s="128" t="s">
        <v>89</v>
      </c>
      <c r="AI82" s="129"/>
      <c r="AJ82" s="127"/>
      <c r="AK82" s="123" t="s">
        <v>87</v>
      </c>
      <c r="AL82" s="123" t="s">
        <v>88</v>
      </c>
      <c r="AM82" s="123" t="s">
        <v>6</v>
      </c>
      <c r="AN82" s="124" t="s">
        <v>89</v>
      </c>
      <c r="AO82" s="125"/>
      <c r="AP82" s="130"/>
      <c r="AQ82" s="366"/>
      <c r="AR82" s="77"/>
      <c r="AS82" s="77"/>
      <c r="AT82" s="77"/>
      <c r="AU82" s="77"/>
      <c r="AV82" s="77"/>
      <c r="AW82" s="77"/>
      <c r="AX82" s="77"/>
      <c r="AY82" s="77"/>
      <c r="AZ82" s="17"/>
      <c r="BA82" s="17"/>
      <c r="BB82" s="17"/>
    </row>
    <row r="83" spans="1:60" x14ac:dyDescent="0.3">
      <c r="A83" s="858"/>
      <c r="B83" s="855" t="s">
        <v>90</v>
      </c>
      <c r="C83" s="856"/>
      <c r="D83" s="856"/>
      <c r="E83" s="856"/>
      <c r="F83" s="132"/>
      <c r="G83" s="248"/>
      <c r="H83" s="248"/>
      <c r="I83" s="209">
        <f>SUM(G83:H83)</f>
        <v>0</v>
      </c>
      <c r="J83" s="256">
        <f>IF(I83&lt;=49999,I83,I83-(I83-50000))</f>
        <v>0</v>
      </c>
      <c r="K83" s="133"/>
      <c r="L83" s="132"/>
      <c r="M83" s="248"/>
      <c r="N83" s="248"/>
      <c r="O83" s="209">
        <f>SUM(M83:N83)</f>
        <v>0</v>
      </c>
      <c r="P83" s="256">
        <f>IF(J83+O83&lt;=49999,O83,(50000-J83))</f>
        <v>0</v>
      </c>
      <c r="Q83" s="133"/>
      <c r="R83" s="132"/>
      <c r="S83" s="248"/>
      <c r="T83" s="248"/>
      <c r="U83" s="209">
        <f>SUM(S83:T83)</f>
        <v>0</v>
      </c>
      <c r="V83" s="256">
        <f>IF(J83+P83+U83&lt;=49999,U83,(50000-P83-J83))</f>
        <v>0</v>
      </c>
      <c r="W83" s="133"/>
      <c r="X83" s="134"/>
      <c r="Y83" s="248"/>
      <c r="Z83" s="248"/>
      <c r="AA83" s="209">
        <f>SUM(Y83:Z83)</f>
        <v>0</v>
      </c>
      <c r="AB83" s="256">
        <f>IF(J83+P83+V83+AA83&lt;=49999,AA83,(50000-V83-P83-J83))</f>
        <v>0</v>
      </c>
      <c r="AC83" s="133"/>
      <c r="AD83" s="132"/>
      <c r="AE83" s="248"/>
      <c r="AF83" s="248"/>
      <c r="AG83" s="209">
        <f>SUM(AE83:AF83)</f>
        <v>0</v>
      </c>
      <c r="AH83" s="257">
        <f>IF(J83+P83+V83+AB83+AG83&lt;=49999,AG83,(50000-AB83-V83-P83-J83))</f>
        <v>0</v>
      </c>
      <c r="AI83" s="135"/>
      <c r="AJ83" s="134"/>
      <c r="AK83" s="248"/>
      <c r="AL83" s="248"/>
      <c r="AM83" s="209">
        <f>SUM(AK83:AL83)</f>
        <v>0</v>
      </c>
      <c r="AN83" s="257">
        <f>IF(J83+P83+V83+AB83+AH83+AM83&lt;=49999,AM83,(50000-AH83-AB83-V83-P83-J83))</f>
        <v>0</v>
      </c>
      <c r="AO83" s="133"/>
      <c r="AP83" s="136">
        <f>I83+O83+U83+AA83+AG83+AM83</f>
        <v>0</v>
      </c>
      <c r="AQ83" s="355"/>
      <c r="AR83" s="77"/>
      <c r="AS83" s="77"/>
      <c r="AT83" s="77"/>
      <c r="AU83" s="77"/>
      <c r="AV83" s="77"/>
      <c r="AW83" s="77"/>
      <c r="AX83" s="77"/>
      <c r="AY83" s="77"/>
      <c r="AZ83" s="17"/>
      <c r="BA83" s="17"/>
      <c r="BB83" s="17"/>
    </row>
    <row r="84" spans="1:60" x14ac:dyDescent="0.3">
      <c r="A84" s="858"/>
      <c r="B84" s="855" t="s">
        <v>91</v>
      </c>
      <c r="C84" s="856"/>
      <c r="D84" s="856"/>
      <c r="E84" s="856"/>
      <c r="F84" s="132"/>
      <c r="G84" s="248"/>
      <c r="H84" s="248"/>
      <c r="I84" s="209">
        <f>SUM(G84:H84)</f>
        <v>0</v>
      </c>
      <c r="J84" s="256">
        <f>IF(I84&lt;=49999,I84,I84-(I84-50000))</f>
        <v>0</v>
      </c>
      <c r="K84" s="133"/>
      <c r="L84" s="132"/>
      <c r="M84" s="248"/>
      <c r="N84" s="248"/>
      <c r="O84" s="209">
        <f>SUM(M84:N84)</f>
        <v>0</v>
      </c>
      <c r="P84" s="256">
        <f>IF(J84+O84&lt;=49999,O84,(50000-J84))</f>
        <v>0</v>
      </c>
      <c r="Q84" s="133"/>
      <c r="R84" s="132"/>
      <c r="S84" s="248"/>
      <c r="T84" s="248"/>
      <c r="U84" s="209">
        <f>SUM(S84:T84)</f>
        <v>0</v>
      </c>
      <c r="V84" s="256">
        <f t="shared" ref="V84:V87" si="44">IF(J84+P84+U84&lt;=49999,U84,(50000-P84-J84))</f>
        <v>0</v>
      </c>
      <c r="W84" s="133"/>
      <c r="X84" s="134"/>
      <c r="Y84" s="248"/>
      <c r="Z84" s="248"/>
      <c r="AA84" s="209">
        <f>SUM(Y84:Z84)</f>
        <v>0</v>
      </c>
      <c r="AB84" s="256">
        <f t="shared" ref="AB84:AB86" si="45">IF(J84+P84+V84+AA84&lt;=49999,AA84,(50000-V84-P84-J84))</f>
        <v>0</v>
      </c>
      <c r="AC84" s="133"/>
      <c r="AD84" s="132"/>
      <c r="AE84" s="248"/>
      <c r="AF84" s="248"/>
      <c r="AG84" s="209">
        <f>SUM(AE84:AF84)</f>
        <v>0</v>
      </c>
      <c r="AH84" s="257">
        <f t="shared" ref="AH84:AH87" si="46">IF(J84+P84+V84+AB84+AG84&lt;=49999,AG84,(50000-AB84-V84-P84-J84))</f>
        <v>0</v>
      </c>
      <c r="AI84" s="135"/>
      <c r="AJ84" s="134"/>
      <c r="AK84" s="248"/>
      <c r="AL84" s="248"/>
      <c r="AM84" s="209">
        <f>SUM(AK84:AL84)</f>
        <v>0</v>
      </c>
      <c r="AN84" s="257">
        <f t="shared" ref="AN84:AN87" si="47">IF(J84+P84+V84+AB84+AH84+AM84&lt;=49999,AM84,(50000-AH84-AB84-V84-P84-J84))</f>
        <v>0</v>
      </c>
      <c r="AO84" s="133"/>
      <c r="AP84" s="136">
        <f t="shared" ref="AP84:AP87" si="48">I84+O84+U84+AA84+AG84+AM84</f>
        <v>0</v>
      </c>
      <c r="AQ84" s="355"/>
      <c r="AR84" s="77"/>
      <c r="AS84" s="77"/>
      <c r="AT84" s="77"/>
      <c r="AU84" s="77"/>
      <c r="AV84" s="77"/>
      <c r="AW84" s="77"/>
      <c r="AX84" s="77"/>
      <c r="AY84" s="77"/>
      <c r="AZ84" s="17"/>
      <c r="BA84" s="17"/>
      <c r="BB84" s="17"/>
    </row>
    <row r="85" spans="1:60" x14ac:dyDescent="0.3">
      <c r="A85" s="858"/>
      <c r="B85" s="855" t="s">
        <v>92</v>
      </c>
      <c r="C85" s="856"/>
      <c r="D85" s="856"/>
      <c r="E85" s="856"/>
      <c r="F85" s="132"/>
      <c r="G85" s="248"/>
      <c r="H85" s="248"/>
      <c r="I85" s="209">
        <f>SUM(G85:H85)</f>
        <v>0</v>
      </c>
      <c r="J85" s="256">
        <f>IF(I85&lt;=49999,I85,I85-(I85-50000))</f>
        <v>0</v>
      </c>
      <c r="K85" s="133"/>
      <c r="L85" s="132"/>
      <c r="M85" s="248"/>
      <c r="N85" s="248"/>
      <c r="O85" s="209">
        <f>SUM(M85:N85)</f>
        <v>0</v>
      </c>
      <c r="P85" s="256">
        <f>IF(J85+O85&lt;=49999,O85,(50000-J85))</f>
        <v>0</v>
      </c>
      <c r="Q85" s="133"/>
      <c r="R85" s="132"/>
      <c r="S85" s="248"/>
      <c r="T85" s="248"/>
      <c r="U85" s="209">
        <f>SUM(S85:T85)</f>
        <v>0</v>
      </c>
      <c r="V85" s="256">
        <f t="shared" si="44"/>
        <v>0</v>
      </c>
      <c r="W85" s="133"/>
      <c r="X85" s="134"/>
      <c r="Y85" s="248"/>
      <c r="Z85" s="248"/>
      <c r="AA85" s="209">
        <f>SUM(Y85:Z85)</f>
        <v>0</v>
      </c>
      <c r="AB85" s="256">
        <f t="shared" si="45"/>
        <v>0</v>
      </c>
      <c r="AC85" s="133"/>
      <c r="AD85" s="132"/>
      <c r="AE85" s="248"/>
      <c r="AF85" s="248"/>
      <c r="AG85" s="209">
        <f>SUM(AE85:AF85)</f>
        <v>0</v>
      </c>
      <c r="AH85" s="257">
        <f t="shared" si="46"/>
        <v>0</v>
      </c>
      <c r="AI85" s="135"/>
      <c r="AJ85" s="134"/>
      <c r="AK85" s="248"/>
      <c r="AL85" s="248"/>
      <c r="AM85" s="209">
        <f>SUM(AK85:AL85)</f>
        <v>0</v>
      </c>
      <c r="AN85" s="257">
        <f t="shared" si="47"/>
        <v>0</v>
      </c>
      <c r="AO85" s="133"/>
      <c r="AP85" s="136">
        <f t="shared" si="48"/>
        <v>0</v>
      </c>
      <c r="AQ85" s="137"/>
      <c r="AR85" s="77"/>
      <c r="AS85" s="77"/>
      <c r="AT85" s="77"/>
      <c r="AU85" s="77"/>
      <c r="AV85" s="77"/>
      <c r="AW85" s="77"/>
      <c r="AX85" s="77"/>
      <c r="AY85" s="77"/>
      <c r="AZ85" s="17"/>
      <c r="BA85" s="17"/>
      <c r="BB85" s="17"/>
    </row>
    <row r="86" spans="1:60" x14ac:dyDescent="0.3">
      <c r="A86" s="858"/>
      <c r="B86" s="855" t="s">
        <v>93</v>
      </c>
      <c r="C86" s="856"/>
      <c r="D86" s="856"/>
      <c r="E86" s="856"/>
      <c r="F86" s="132"/>
      <c r="G86" s="248"/>
      <c r="H86" s="248"/>
      <c r="I86" s="209">
        <f>SUM(G86:H86)</f>
        <v>0</v>
      </c>
      <c r="J86" s="256">
        <f>IF(I86&lt;=49999,I86,I86-(I86-50000))</f>
        <v>0</v>
      </c>
      <c r="K86" s="133"/>
      <c r="L86" s="132"/>
      <c r="M86" s="248"/>
      <c r="N86" s="248"/>
      <c r="O86" s="209">
        <f>SUM(M86:N86)</f>
        <v>0</v>
      </c>
      <c r="P86" s="256">
        <f>IF(J86+O86&lt;=49999,O86,(50000-J86))</f>
        <v>0</v>
      </c>
      <c r="Q86" s="133"/>
      <c r="R86" s="132"/>
      <c r="S86" s="248"/>
      <c r="T86" s="248"/>
      <c r="U86" s="209">
        <f>SUM(S86:T86)</f>
        <v>0</v>
      </c>
      <c r="V86" s="256">
        <f t="shared" si="44"/>
        <v>0</v>
      </c>
      <c r="W86" s="133"/>
      <c r="X86" s="134"/>
      <c r="Y86" s="248"/>
      <c r="Z86" s="248"/>
      <c r="AA86" s="209">
        <f>SUM(Y86:Z86)</f>
        <v>0</v>
      </c>
      <c r="AB86" s="256">
        <f t="shared" si="45"/>
        <v>0</v>
      </c>
      <c r="AC86" s="133"/>
      <c r="AD86" s="132"/>
      <c r="AE86" s="248"/>
      <c r="AF86" s="248"/>
      <c r="AG86" s="209">
        <f>SUM(AE86:AF86)</f>
        <v>0</v>
      </c>
      <c r="AH86" s="257">
        <f t="shared" si="46"/>
        <v>0</v>
      </c>
      <c r="AI86" s="135"/>
      <c r="AJ86" s="134"/>
      <c r="AK86" s="248"/>
      <c r="AL86" s="248"/>
      <c r="AM86" s="209">
        <f>SUM(AK86:AL86)</f>
        <v>0</v>
      </c>
      <c r="AN86" s="257">
        <f t="shared" si="47"/>
        <v>0</v>
      </c>
      <c r="AO86" s="133"/>
      <c r="AP86" s="136">
        <f t="shared" si="48"/>
        <v>0</v>
      </c>
      <c r="AQ86" s="355"/>
      <c r="AR86" s="77"/>
      <c r="AS86" s="77"/>
      <c r="AT86" s="77"/>
      <c r="AU86" s="77"/>
      <c r="AV86" s="77"/>
      <c r="AW86" s="77"/>
      <c r="AX86" s="77"/>
      <c r="AY86" s="77"/>
      <c r="AZ86" s="17"/>
      <c r="BA86" s="17"/>
      <c r="BB86" s="17"/>
    </row>
    <row r="87" spans="1:60" x14ac:dyDescent="0.3">
      <c r="A87" s="858"/>
      <c r="B87" s="855" t="s">
        <v>94</v>
      </c>
      <c r="C87" s="856"/>
      <c r="D87" s="856"/>
      <c r="E87" s="856"/>
      <c r="F87" s="132"/>
      <c r="G87" s="248"/>
      <c r="H87" s="248"/>
      <c r="I87" s="209">
        <f>SUM(G87:H87)</f>
        <v>0</v>
      </c>
      <c r="J87" s="256">
        <f>IF(I87&lt;=49999,I87,I87-(I87-50000))</f>
        <v>0</v>
      </c>
      <c r="K87" s="133"/>
      <c r="L87" s="132"/>
      <c r="M87" s="248"/>
      <c r="N87" s="248"/>
      <c r="O87" s="209">
        <f>SUM(M87:N87)</f>
        <v>0</v>
      </c>
      <c r="P87" s="256">
        <f t="shared" ref="P87" si="49">IF(J87+O87&lt;=49999,O87,(50000-J87))</f>
        <v>0</v>
      </c>
      <c r="Q87" s="133"/>
      <c r="R87" s="132"/>
      <c r="S87" s="248"/>
      <c r="T87" s="248"/>
      <c r="U87" s="209">
        <f>SUM(S87:T87)</f>
        <v>0</v>
      </c>
      <c r="V87" s="256">
        <f t="shared" si="44"/>
        <v>0</v>
      </c>
      <c r="W87" s="133"/>
      <c r="X87" s="134"/>
      <c r="Y87" s="248"/>
      <c r="Z87" s="248"/>
      <c r="AA87" s="209">
        <f>SUM(Y87:Z87)</f>
        <v>0</v>
      </c>
      <c r="AB87" s="256">
        <f>IF(J87+P87+V87+AA87&lt;=49999,AA87,(50000-V87-P87-J87))</f>
        <v>0</v>
      </c>
      <c r="AC87" s="133"/>
      <c r="AD87" s="132"/>
      <c r="AE87" s="248"/>
      <c r="AF87" s="248"/>
      <c r="AG87" s="209">
        <f>SUM(AE87:AF87)</f>
        <v>0</v>
      </c>
      <c r="AH87" s="257">
        <f t="shared" si="46"/>
        <v>0</v>
      </c>
      <c r="AI87" s="135"/>
      <c r="AJ87" s="134"/>
      <c r="AK87" s="248"/>
      <c r="AL87" s="248"/>
      <c r="AM87" s="209">
        <f>SUM(AK87:AL87)</f>
        <v>0</v>
      </c>
      <c r="AN87" s="257">
        <f t="shared" si="47"/>
        <v>0</v>
      </c>
      <c r="AO87" s="133"/>
      <c r="AP87" s="136">
        <f t="shared" si="48"/>
        <v>0</v>
      </c>
      <c r="AQ87" s="355"/>
      <c r="AR87" s="77"/>
      <c r="AS87" s="77"/>
      <c r="AT87" s="77"/>
      <c r="AU87" s="77"/>
      <c r="AV87" s="77"/>
      <c r="AW87" s="77"/>
      <c r="AX87" s="77"/>
      <c r="AY87" s="77"/>
      <c r="AZ87" s="17"/>
      <c r="BA87" s="17"/>
      <c r="BB87" s="17"/>
    </row>
    <row r="88" spans="1:60" ht="13.5" thickBot="1" x14ac:dyDescent="0.35">
      <c r="A88" s="858"/>
      <c r="B88" s="138"/>
      <c r="C88" s="139"/>
      <c r="D88" s="139"/>
      <c r="E88" s="140" t="s">
        <v>32</v>
      </c>
      <c r="F88" s="141"/>
      <c r="G88" s="142">
        <f>SUM(G83:G87)</f>
        <v>0</v>
      </c>
      <c r="H88" s="142">
        <f>SUM(H83:H87)</f>
        <v>0</v>
      </c>
      <c r="I88" s="10">
        <f>SUM(I83:I87)</f>
        <v>0</v>
      </c>
      <c r="J88" s="143">
        <f>SUM(J83:J87)</f>
        <v>0</v>
      </c>
      <c r="K88" s="144"/>
      <c r="L88" s="141"/>
      <c r="M88" s="142">
        <f>SUM(M83:M87)</f>
        <v>0</v>
      </c>
      <c r="N88" s="142">
        <f>SUM(N83:N87)</f>
        <v>0</v>
      </c>
      <c r="O88" s="10">
        <f>SUM(O83:O87)</f>
        <v>0</v>
      </c>
      <c r="P88" s="256">
        <f>SUM(P83:P87)</f>
        <v>0</v>
      </c>
      <c r="Q88" s="144"/>
      <c r="R88" s="141"/>
      <c r="S88" s="142">
        <f>SUM(S83:S87)</f>
        <v>0</v>
      </c>
      <c r="T88" s="142">
        <f>SUM(T83:T87)</f>
        <v>0</v>
      </c>
      <c r="U88" s="10">
        <f>SUM(U83:U87)</f>
        <v>0</v>
      </c>
      <c r="V88" s="256">
        <f>SUM(V83:V87)</f>
        <v>0</v>
      </c>
      <c r="W88" s="144"/>
      <c r="X88" s="145"/>
      <c r="Y88" s="142">
        <f>SUM(Y83:Y87)</f>
        <v>0</v>
      </c>
      <c r="Z88" s="142">
        <f>SUM(Z83:Z87)</f>
        <v>0</v>
      </c>
      <c r="AA88" s="10">
        <f>SUM(AA83:AA87)</f>
        <v>0</v>
      </c>
      <c r="AB88" s="256">
        <f>SUM(AB83:AB87)</f>
        <v>0</v>
      </c>
      <c r="AC88" s="144"/>
      <c r="AD88" s="141"/>
      <c r="AE88" s="142">
        <f>SUM(AE83:AE87)</f>
        <v>0</v>
      </c>
      <c r="AF88" s="142">
        <f>SUM(AF83:AF87)</f>
        <v>0</v>
      </c>
      <c r="AG88" s="10">
        <f>SUM(AG83:AG87)</f>
        <v>0</v>
      </c>
      <c r="AH88" s="146">
        <f>SUM(AH83:AH87)</f>
        <v>0</v>
      </c>
      <c r="AI88" s="135"/>
      <c r="AJ88" s="145"/>
      <c r="AK88" s="142">
        <f>SUM(AK83:AK87)</f>
        <v>0</v>
      </c>
      <c r="AL88" s="142">
        <f>SUM(AL83:AL87)</f>
        <v>0</v>
      </c>
      <c r="AM88" s="10">
        <f>SUM(AM83:AM87)</f>
        <v>0</v>
      </c>
      <c r="AN88" s="143">
        <f>SUM(AN83:AN87)</f>
        <v>0</v>
      </c>
      <c r="AO88" s="144"/>
      <c r="AP88" s="136">
        <f>I88+O88+U88+AA88+AG88+AM88</f>
        <v>0</v>
      </c>
      <c r="AQ88" s="361"/>
      <c r="AR88" s="77"/>
      <c r="AS88" s="77"/>
      <c r="AT88" s="77"/>
      <c r="AU88" s="77"/>
      <c r="AV88" s="77"/>
      <c r="AW88" s="77"/>
      <c r="AX88" s="77"/>
      <c r="AY88" s="77"/>
      <c r="AZ88" s="17"/>
      <c r="BA88" s="17"/>
      <c r="BB88" s="17"/>
    </row>
    <row r="89" spans="1:60" ht="17.25" customHeight="1" thickBot="1" x14ac:dyDescent="0.35">
      <c r="A89" s="859"/>
      <c r="B89" s="768" t="s">
        <v>95</v>
      </c>
      <c r="C89" s="769"/>
      <c r="D89" s="769"/>
      <c r="E89" s="769"/>
      <c r="F89" s="802"/>
      <c r="G89" s="802"/>
      <c r="H89" s="802"/>
      <c r="I89" s="802"/>
      <c r="J89" s="862"/>
      <c r="K89" s="148">
        <f>I88</f>
        <v>0</v>
      </c>
      <c r="L89" s="801" t="s">
        <v>96</v>
      </c>
      <c r="M89" s="802"/>
      <c r="N89" s="802"/>
      <c r="O89" s="802"/>
      <c r="P89" s="862"/>
      <c r="Q89" s="149">
        <f>O88</f>
        <v>0</v>
      </c>
      <c r="R89" s="768" t="s">
        <v>97</v>
      </c>
      <c r="S89" s="769"/>
      <c r="T89" s="769"/>
      <c r="U89" s="769"/>
      <c r="V89" s="770"/>
      <c r="W89" s="150">
        <f>U88</f>
        <v>0</v>
      </c>
      <c r="X89" s="769" t="s">
        <v>98</v>
      </c>
      <c r="Y89" s="769"/>
      <c r="Z89" s="769"/>
      <c r="AA89" s="769"/>
      <c r="AB89" s="770"/>
      <c r="AC89" s="149">
        <f>AA88</f>
        <v>0</v>
      </c>
      <c r="AD89" s="768" t="s">
        <v>99</v>
      </c>
      <c r="AE89" s="769"/>
      <c r="AF89" s="769"/>
      <c r="AG89" s="769"/>
      <c r="AH89" s="770"/>
      <c r="AI89" s="150">
        <f>AG88</f>
        <v>0</v>
      </c>
      <c r="AJ89" s="769" t="s">
        <v>178</v>
      </c>
      <c r="AK89" s="769"/>
      <c r="AL89" s="769"/>
      <c r="AM89" s="769"/>
      <c r="AN89" s="770"/>
      <c r="AO89" s="150">
        <f>AM88</f>
        <v>0</v>
      </c>
      <c r="AP89" s="299">
        <f>AI89+AC89+W89+Q89+K89+AO89</f>
        <v>0</v>
      </c>
      <c r="AQ89" s="357" t="b">
        <f>IF(AP89=SUM(AP83:AP87),TRUE)</f>
        <v>1</v>
      </c>
      <c r="AR89" s="77"/>
      <c r="AS89" s="77"/>
      <c r="AT89" s="77"/>
      <c r="AU89" s="77"/>
      <c r="AV89" s="77"/>
      <c r="AW89" s="77"/>
      <c r="AX89" s="77"/>
      <c r="AY89" s="77"/>
      <c r="AZ89" s="17"/>
      <c r="BA89" s="17"/>
      <c r="BB89" s="17"/>
      <c r="BC89" s="17"/>
      <c r="BD89" s="17"/>
      <c r="BE89" s="17"/>
      <c r="BF89" s="17"/>
      <c r="BG89" s="17"/>
      <c r="BH89" s="17"/>
    </row>
    <row r="90" spans="1:60" s="17" customFormat="1" ht="7.5" customHeight="1" x14ac:dyDescent="0.3">
      <c r="A90" s="151"/>
      <c r="E90" s="68"/>
      <c r="F90" s="24"/>
      <c r="G90" s="24"/>
      <c r="H90" s="24"/>
      <c r="I90" s="24"/>
      <c r="J90" s="24"/>
      <c r="K90" s="70"/>
      <c r="L90" s="24"/>
      <c r="M90" s="24"/>
      <c r="N90" s="24"/>
      <c r="O90" s="24"/>
      <c r="P90" s="24"/>
      <c r="Q90" s="70"/>
      <c r="R90" s="24"/>
      <c r="S90" s="24"/>
      <c r="T90" s="24"/>
      <c r="U90" s="24"/>
      <c r="V90" s="24"/>
      <c r="W90" s="70"/>
      <c r="X90" s="24"/>
      <c r="Y90" s="24"/>
      <c r="Z90" s="24"/>
      <c r="AA90" s="24"/>
      <c r="AB90" s="24"/>
      <c r="AC90" s="70"/>
      <c r="AD90" s="24"/>
      <c r="AE90" s="24"/>
      <c r="AF90" s="24"/>
      <c r="AG90" s="24"/>
      <c r="AH90" s="24"/>
      <c r="AI90" s="70"/>
      <c r="AJ90" s="24"/>
      <c r="AK90" s="24"/>
      <c r="AL90" s="24"/>
      <c r="AM90" s="24"/>
      <c r="AN90" s="24"/>
      <c r="AO90" s="70"/>
      <c r="AP90" s="72"/>
      <c r="AQ90" s="358"/>
      <c r="AR90" s="77"/>
      <c r="AS90" s="77"/>
      <c r="AT90" s="77"/>
      <c r="AU90" s="77"/>
      <c r="AV90" s="77"/>
      <c r="AW90" s="77"/>
      <c r="AX90" s="77"/>
      <c r="AY90" s="77"/>
    </row>
    <row r="91" spans="1:60" s="17" customFormat="1" x14ac:dyDescent="0.3">
      <c r="A91" s="151"/>
      <c r="E91" s="68"/>
      <c r="F91" s="786" t="s">
        <v>100</v>
      </c>
      <c r="G91" s="786"/>
      <c r="H91" s="786"/>
      <c r="I91" s="786"/>
      <c r="J91" s="786"/>
      <c r="K91" s="152">
        <f>K52+K65+K71+K79+K89+K47</f>
        <v>0</v>
      </c>
      <c r="L91" s="786" t="s">
        <v>100</v>
      </c>
      <c r="M91" s="786"/>
      <c r="N91" s="786"/>
      <c r="O91" s="786"/>
      <c r="P91" s="786"/>
      <c r="Q91" s="152">
        <f>Q52+Q65+Q71+Q79+Q89+Q47</f>
        <v>0</v>
      </c>
      <c r="R91" s="786" t="s">
        <v>100</v>
      </c>
      <c r="S91" s="786"/>
      <c r="T91" s="786"/>
      <c r="U91" s="786"/>
      <c r="V91" s="786"/>
      <c r="W91" s="152">
        <f>W52+W65+W71+W79+W89+W47</f>
        <v>0</v>
      </c>
      <c r="X91" s="786" t="s">
        <v>100</v>
      </c>
      <c r="Y91" s="786"/>
      <c r="Z91" s="786"/>
      <c r="AA91" s="786"/>
      <c r="AB91" s="786"/>
      <c r="AC91" s="152">
        <f>AC52+AC65+AC71+AC79+AC89+AC47</f>
        <v>0</v>
      </c>
      <c r="AD91" s="786" t="s">
        <v>100</v>
      </c>
      <c r="AE91" s="786"/>
      <c r="AF91" s="786"/>
      <c r="AG91" s="786"/>
      <c r="AH91" s="786"/>
      <c r="AI91" s="152">
        <f>AI52+AI65+AI71+AI79+AI89+AI47</f>
        <v>0</v>
      </c>
      <c r="AJ91" s="786" t="s">
        <v>100</v>
      </c>
      <c r="AK91" s="786"/>
      <c r="AL91" s="786"/>
      <c r="AM91" s="786"/>
      <c r="AN91" s="786"/>
      <c r="AO91" s="152">
        <f>AO52+AO65+AO71+AO79+AO89+AO47</f>
        <v>0</v>
      </c>
      <c r="AP91" s="72"/>
      <c r="AQ91" s="358"/>
      <c r="AR91" s="77"/>
      <c r="AS91" s="77"/>
      <c r="AT91" s="77"/>
      <c r="AU91" s="77"/>
      <c r="AV91" s="77"/>
      <c r="AW91" s="77"/>
      <c r="AX91" s="77"/>
      <c r="AY91" s="77"/>
    </row>
    <row r="92" spans="1:60" s="17" customFormat="1" ht="13.5" thickBot="1" x14ac:dyDescent="0.35">
      <c r="A92" s="151"/>
      <c r="E92" s="68"/>
      <c r="F92" s="24"/>
      <c r="G92" s="24"/>
      <c r="H92" s="24"/>
      <c r="I92" s="24"/>
      <c r="J92" s="24"/>
      <c r="K92" s="70"/>
      <c r="L92" s="24"/>
      <c r="M92" s="24"/>
      <c r="N92" s="24"/>
      <c r="O92" s="24"/>
      <c r="P92" s="24"/>
      <c r="Q92" s="70"/>
      <c r="R92" s="24"/>
      <c r="S92" s="24"/>
      <c r="T92" s="24"/>
      <c r="U92" s="24"/>
      <c r="V92" s="24"/>
      <c r="W92" s="70"/>
      <c r="X92" s="24"/>
      <c r="Y92" s="24"/>
      <c r="Z92" s="24"/>
      <c r="AA92" s="24"/>
      <c r="AB92" s="24"/>
      <c r="AC92" s="70"/>
      <c r="AD92" s="24"/>
      <c r="AE92" s="24"/>
      <c r="AF92" s="24"/>
      <c r="AG92" s="24"/>
      <c r="AH92" s="24"/>
      <c r="AI92" s="70"/>
      <c r="AJ92" s="24"/>
      <c r="AK92" s="24"/>
      <c r="AL92" s="24"/>
      <c r="AM92" s="24"/>
      <c r="AN92" s="24"/>
      <c r="AO92" s="70"/>
      <c r="AP92" s="72"/>
      <c r="AQ92" s="358"/>
      <c r="AR92" s="77"/>
      <c r="AS92" s="77"/>
      <c r="AT92" s="77"/>
      <c r="AU92" s="77"/>
      <c r="AV92" s="77"/>
      <c r="AW92" s="77"/>
      <c r="AX92" s="77"/>
      <c r="AY92" s="77"/>
    </row>
    <row r="93" spans="1:60" s="17" customFormat="1" ht="27" customHeight="1" x14ac:dyDescent="0.45">
      <c r="A93" s="218"/>
      <c r="B93" s="218"/>
      <c r="C93" s="218"/>
      <c r="D93" s="218"/>
      <c r="E93" s="218"/>
      <c r="F93" s="792" t="s">
        <v>20</v>
      </c>
      <c r="G93" s="771"/>
      <c r="H93" s="771"/>
      <c r="I93" s="771"/>
      <c r="J93" s="771"/>
      <c r="K93" s="120"/>
      <c r="L93" s="771" t="s">
        <v>101</v>
      </c>
      <c r="M93" s="771"/>
      <c r="N93" s="771"/>
      <c r="O93" s="771"/>
      <c r="P93" s="771"/>
      <c r="Q93" s="120"/>
      <c r="R93" s="771" t="s">
        <v>102</v>
      </c>
      <c r="S93" s="771"/>
      <c r="T93" s="771"/>
      <c r="U93" s="771"/>
      <c r="V93" s="771"/>
      <c r="W93" s="120"/>
      <c r="X93" s="771" t="s">
        <v>103</v>
      </c>
      <c r="Y93" s="771"/>
      <c r="Z93" s="771"/>
      <c r="AA93" s="771"/>
      <c r="AB93" s="771"/>
      <c r="AC93" s="120"/>
      <c r="AD93" s="771" t="s">
        <v>104</v>
      </c>
      <c r="AE93" s="771"/>
      <c r="AF93" s="771"/>
      <c r="AG93" s="771"/>
      <c r="AH93" s="771"/>
      <c r="AI93" s="120"/>
      <c r="AJ93" s="771" t="s">
        <v>103</v>
      </c>
      <c r="AK93" s="771"/>
      <c r="AL93" s="771"/>
      <c r="AM93" s="771"/>
      <c r="AN93" s="771"/>
      <c r="AO93" s="120"/>
      <c r="AP93" s="121" t="s">
        <v>32</v>
      </c>
      <c r="AQ93" s="363"/>
      <c r="AR93" s="77"/>
      <c r="AS93" s="77"/>
      <c r="AT93" s="77"/>
      <c r="AU93" s="77"/>
      <c r="AV93" s="77"/>
      <c r="AW93" s="77"/>
      <c r="AX93" s="77"/>
      <c r="AY93" s="77"/>
    </row>
    <row r="94" spans="1:60" s="17" customFormat="1" ht="15.5" x14ac:dyDescent="0.45">
      <c r="A94" s="218"/>
      <c r="B94" s="218"/>
      <c r="C94" s="218"/>
      <c r="D94" s="218"/>
      <c r="E94" s="218"/>
      <c r="F94" s="778" t="s">
        <v>105</v>
      </c>
      <c r="G94" s="779"/>
      <c r="H94" s="779"/>
      <c r="I94" s="779"/>
      <c r="J94" s="780"/>
      <c r="K94" s="153">
        <f>K43+K91</f>
        <v>0</v>
      </c>
      <c r="L94" s="778" t="s">
        <v>105</v>
      </c>
      <c r="M94" s="779"/>
      <c r="N94" s="779"/>
      <c r="O94" s="779"/>
      <c r="P94" s="780"/>
      <c r="Q94" s="153">
        <f>Q43+Q91</f>
        <v>0</v>
      </c>
      <c r="R94" s="778" t="s">
        <v>105</v>
      </c>
      <c r="S94" s="779"/>
      <c r="T94" s="779"/>
      <c r="U94" s="779"/>
      <c r="V94" s="780"/>
      <c r="W94" s="153">
        <f>W43+W91</f>
        <v>0</v>
      </c>
      <c r="X94" s="778" t="s">
        <v>105</v>
      </c>
      <c r="Y94" s="779"/>
      <c r="Z94" s="779"/>
      <c r="AA94" s="779"/>
      <c r="AB94" s="780"/>
      <c r="AC94" s="153">
        <f>AC43+AC91</f>
        <v>0</v>
      </c>
      <c r="AD94" s="778" t="s">
        <v>105</v>
      </c>
      <c r="AE94" s="779"/>
      <c r="AF94" s="779"/>
      <c r="AG94" s="779"/>
      <c r="AH94" s="780"/>
      <c r="AI94" s="153">
        <f>AI43+AI91</f>
        <v>0</v>
      </c>
      <c r="AJ94" s="778" t="s">
        <v>105</v>
      </c>
      <c r="AK94" s="779"/>
      <c r="AL94" s="779"/>
      <c r="AM94" s="779"/>
      <c r="AN94" s="780"/>
      <c r="AO94" s="153">
        <f>AO43+AO91</f>
        <v>0</v>
      </c>
      <c r="AP94" s="154">
        <f>K94+Q94+W94+AC94+AI94+AO94</f>
        <v>0</v>
      </c>
      <c r="AQ94" s="367"/>
      <c r="AR94" s="77"/>
      <c r="AS94" s="77"/>
      <c r="AT94" s="77"/>
      <c r="AU94" s="77"/>
      <c r="AV94" s="77"/>
      <c r="AW94" s="77"/>
      <c r="AX94" s="77"/>
      <c r="AY94" s="77"/>
    </row>
    <row r="95" spans="1:60" s="17" customFormat="1" ht="15" thickBot="1" x14ac:dyDescent="0.4">
      <c r="B95" s="155"/>
      <c r="C95" s="155"/>
      <c r="D95" s="155"/>
      <c r="E95" s="218"/>
      <c r="F95" s="791" t="s">
        <v>106</v>
      </c>
      <c r="G95" s="781"/>
      <c r="H95" s="781"/>
      <c r="I95" s="781"/>
      <c r="J95" s="781"/>
      <c r="K95" s="156">
        <f>K94-H88</f>
        <v>0</v>
      </c>
      <c r="L95" s="791" t="s">
        <v>106</v>
      </c>
      <c r="M95" s="781"/>
      <c r="N95" s="781"/>
      <c r="O95" s="781"/>
      <c r="P95" s="863"/>
      <c r="Q95" s="156">
        <f>Q94-N88</f>
        <v>0</v>
      </c>
      <c r="R95" s="791" t="s">
        <v>106</v>
      </c>
      <c r="S95" s="781"/>
      <c r="T95" s="781"/>
      <c r="U95" s="781"/>
      <c r="V95" s="781"/>
      <c r="W95" s="157">
        <f>W94-T88</f>
        <v>0</v>
      </c>
      <c r="X95" s="781" t="s">
        <v>106</v>
      </c>
      <c r="Y95" s="781"/>
      <c r="Z95" s="781"/>
      <c r="AA95" s="781"/>
      <c r="AB95" s="781"/>
      <c r="AC95" s="156">
        <f>AC94-Z88</f>
        <v>0</v>
      </c>
      <c r="AD95" s="791" t="s">
        <v>106</v>
      </c>
      <c r="AE95" s="781"/>
      <c r="AF95" s="781"/>
      <c r="AG95" s="781"/>
      <c r="AH95" s="781"/>
      <c r="AI95" s="157">
        <f>AI94-AF88</f>
        <v>0</v>
      </c>
      <c r="AJ95" s="781" t="s">
        <v>106</v>
      </c>
      <c r="AK95" s="781"/>
      <c r="AL95" s="781"/>
      <c r="AM95" s="781"/>
      <c r="AN95" s="781"/>
      <c r="AO95" s="156">
        <f>AO94-AL88</f>
        <v>0</v>
      </c>
      <c r="AP95" s="254">
        <f>K95+Q95+W95+AC95+AI95+AO95</f>
        <v>0</v>
      </c>
      <c r="AQ95" s="368" t="b">
        <f>IF(AP95=(AP94-(H88+N88+T88+Z88+AF88+AL88)),TRUE)</f>
        <v>1</v>
      </c>
      <c r="AR95" s="77"/>
      <c r="AS95" s="77"/>
      <c r="AT95" s="77"/>
      <c r="AU95" s="77"/>
      <c r="AV95" s="77"/>
      <c r="AW95" s="77"/>
      <c r="AX95" s="77"/>
      <c r="AY95" s="77"/>
    </row>
    <row r="96" spans="1:60" s="17" customFormat="1" ht="15.5" x14ac:dyDescent="0.45">
      <c r="A96" s="155"/>
      <c r="B96" s="155"/>
      <c r="C96" s="155"/>
      <c r="D96" s="155"/>
      <c r="E96" s="218"/>
      <c r="F96" s="754" t="s">
        <v>107</v>
      </c>
      <c r="G96" s="755"/>
      <c r="H96" s="755"/>
      <c r="I96" s="755"/>
      <c r="J96" s="756"/>
      <c r="K96" s="226">
        <f>K94-(K71+K79+K89)+J88</f>
        <v>0</v>
      </c>
      <c r="L96" s="754" t="s">
        <v>107</v>
      </c>
      <c r="M96" s="755"/>
      <c r="N96" s="755"/>
      <c r="O96" s="755"/>
      <c r="P96" s="756"/>
      <c r="Q96" s="226">
        <f>Q94-(Q71+Q79+Q89)+P88</f>
        <v>0</v>
      </c>
      <c r="R96" s="754" t="s">
        <v>107</v>
      </c>
      <c r="S96" s="755"/>
      <c r="T96" s="755"/>
      <c r="U96" s="755"/>
      <c r="V96" s="756"/>
      <c r="W96" s="158">
        <f>W94-(W71+W79+W89)+V88</f>
        <v>0</v>
      </c>
      <c r="X96" s="755" t="s">
        <v>107</v>
      </c>
      <c r="Y96" s="755"/>
      <c r="Z96" s="755"/>
      <c r="AA96" s="755"/>
      <c r="AB96" s="755"/>
      <c r="AC96" s="226">
        <f>AC94-(AC71+AC79+AC89)+AB88</f>
        <v>0</v>
      </c>
      <c r="AD96" s="754" t="s">
        <v>107</v>
      </c>
      <c r="AE96" s="755"/>
      <c r="AF96" s="755"/>
      <c r="AG96" s="755"/>
      <c r="AH96" s="756"/>
      <c r="AI96" s="158">
        <f>AI94-(AI71+AI79+AI89)+AH88</f>
        <v>0</v>
      </c>
      <c r="AJ96" s="755" t="s">
        <v>107</v>
      </c>
      <c r="AK96" s="755"/>
      <c r="AL96" s="755"/>
      <c r="AM96" s="755"/>
      <c r="AN96" s="755"/>
      <c r="AO96" s="294">
        <f>AO94-(AO71+AO79+AO89)+AN88</f>
        <v>0</v>
      </c>
      <c r="AP96" s="295">
        <f>K96+Q96+W96+AC96+AI96+AO96</f>
        <v>0</v>
      </c>
      <c r="AQ96" s="369"/>
      <c r="AR96" s="77"/>
      <c r="AS96" s="77"/>
      <c r="AT96" s="77"/>
      <c r="AU96" s="77"/>
      <c r="AV96" s="77"/>
      <c r="AW96" s="77"/>
      <c r="AX96" s="77"/>
      <c r="AY96" s="77"/>
    </row>
    <row r="97" spans="1:60" s="17" customFormat="1" ht="15.5" x14ac:dyDescent="0.45">
      <c r="A97" s="218"/>
      <c r="B97" s="218"/>
      <c r="C97" s="218"/>
      <c r="D97" s="159"/>
      <c r="E97" s="218"/>
      <c r="F97" s="757" t="s">
        <v>108</v>
      </c>
      <c r="G97" s="758"/>
      <c r="H97" s="758"/>
      <c r="I97" s="758"/>
      <c r="J97" s="759"/>
      <c r="K97" s="228">
        <f>$I$9*K96</f>
        <v>0</v>
      </c>
      <c r="L97" s="757" t="s">
        <v>108</v>
      </c>
      <c r="M97" s="758"/>
      <c r="N97" s="758"/>
      <c r="O97" s="758"/>
      <c r="P97" s="759"/>
      <c r="Q97" s="228">
        <f>$I$9*Q96</f>
        <v>0</v>
      </c>
      <c r="R97" s="757" t="s">
        <v>108</v>
      </c>
      <c r="S97" s="758"/>
      <c r="T97" s="758"/>
      <c r="U97" s="758"/>
      <c r="V97" s="758"/>
      <c r="W97" s="160">
        <f>$I$9*W96</f>
        <v>0</v>
      </c>
      <c r="X97" s="758" t="s">
        <v>108</v>
      </c>
      <c r="Y97" s="758"/>
      <c r="Z97" s="758"/>
      <c r="AA97" s="758"/>
      <c r="AB97" s="758"/>
      <c r="AC97" s="228">
        <f>$I$9*AC96</f>
        <v>0</v>
      </c>
      <c r="AD97" s="757" t="s">
        <v>108</v>
      </c>
      <c r="AE97" s="758"/>
      <c r="AF97" s="758"/>
      <c r="AG97" s="758"/>
      <c r="AH97" s="758"/>
      <c r="AI97" s="160">
        <f>$I$9*AI96</f>
        <v>0</v>
      </c>
      <c r="AJ97" s="758" t="s">
        <v>108</v>
      </c>
      <c r="AK97" s="758"/>
      <c r="AL97" s="758"/>
      <c r="AM97" s="758"/>
      <c r="AN97" s="758"/>
      <c r="AO97" s="296">
        <f>$I$9*AO96</f>
        <v>0</v>
      </c>
      <c r="AP97" s="297">
        <f>AI97+AC97+W97+Q97+K97+AO97</f>
        <v>0</v>
      </c>
      <c r="AQ97" s="368" t="b">
        <f>IF(AP97=AP96*I9,TRUE)</f>
        <v>1</v>
      </c>
      <c r="AR97" s="77"/>
      <c r="AS97" s="77"/>
      <c r="AT97" s="77"/>
      <c r="AU97" s="77"/>
      <c r="AV97" s="77"/>
      <c r="AW97" s="77"/>
      <c r="AX97" s="77"/>
      <c r="AY97" s="77"/>
    </row>
    <row r="98" spans="1:60" s="17" customFormat="1" ht="21.75" customHeight="1" thickBot="1" x14ac:dyDescent="0.5">
      <c r="A98" s="218"/>
      <c r="B98" s="218"/>
      <c r="C98" s="218"/>
      <c r="D98" s="159"/>
      <c r="E98" s="218"/>
      <c r="F98" s="760" t="s">
        <v>109</v>
      </c>
      <c r="G98" s="761"/>
      <c r="H98" s="761"/>
      <c r="I98" s="761"/>
      <c r="J98" s="761"/>
      <c r="K98" s="227">
        <f>K94+K97</f>
        <v>0</v>
      </c>
      <c r="L98" s="760" t="s">
        <v>110</v>
      </c>
      <c r="M98" s="761"/>
      <c r="N98" s="761"/>
      <c r="O98" s="761"/>
      <c r="P98" s="762"/>
      <c r="Q98" s="227">
        <f>Q94+Q97</f>
        <v>0</v>
      </c>
      <c r="R98" s="760" t="s">
        <v>111</v>
      </c>
      <c r="S98" s="761"/>
      <c r="T98" s="761"/>
      <c r="U98" s="761"/>
      <c r="V98" s="761"/>
      <c r="W98" s="161">
        <f>W94+W97</f>
        <v>0</v>
      </c>
      <c r="X98" s="761" t="s">
        <v>112</v>
      </c>
      <c r="Y98" s="761"/>
      <c r="Z98" s="761"/>
      <c r="AA98" s="761"/>
      <c r="AB98" s="761"/>
      <c r="AC98" s="227">
        <f>AC94+AC97</f>
        <v>0</v>
      </c>
      <c r="AD98" s="760" t="s">
        <v>113</v>
      </c>
      <c r="AE98" s="761"/>
      <c r="AF98" s="761"/>
      <c r="AG98" s="761"/>
      <c r="AH98" s="761"/>
      <c r="AI98" s="161">
        <f>AI94+AI97</f>
        <v>0</v>
      </c>
      <c r="AJ98" s="761" t="s">
        <v>213</v>
      </c>
      <c r="AK98" s="761"/>
      <c r="AL98" s="761"/>
      <c r="AM98" s="761"/>
      <c r="AN98" s="761"/>
      <c r="AO98" s="298">
        <f>AO94+AO97</f>
        <v>0</v>
      </c>
      <c r="AP98" s="161">
        <f>AI98+AC98+W98+Q98+K98+AO98</f>
        <v>0</v>
      </c>
      <c r="AQ98" s="357" t="b">
        <f>IF(AP98=AP94+AP97,TRUE)</f>
        <v>1</v>
      </c>
      <c r="AR98" s="77"/>
      <c r="AS98" s="77"/>
      <c r="AT98" s="77"/>
      <c r="AU98" s="77"/>
      <c r="AV98" s="77"/>
      <c r="AW98" s="77"/>
      <c r="AX98" s="77"/>
      <c r="AY98" s="77"/>
    </row>
    <row r="99" spans="1:60" s="17" customFormat="1" ht="21.75" hidden="1" customHeight="1" x14ac:dyDescent="0.35">
      <c r="A99" s="218"/>
      <c r="B99" s="218"/>
      <c r="C99" s="218"/>
      <c r="D99" s="183"/>
      <c r="E99" s="68"/>
      <c r="F99" s="24"/>
      <c r="G99" s="24"/>
      <c r="H99" s="24"/>
      <c r="I99" s="24"/>
      <c r="J99" s="24"/>
      <c r="K99" s="70"/>
      <c r="L99" s="24"/>
      <c r="M99" s="24"/>
      <c r="N99" s="24"/>
      <c r="O99" s="24"/>
      <c r="P99" s="24"/>
      <c r="Q99" s="70"/>
      <c r="R99" s="24"/>
      <c r="S99" s="24"/>
      <c r="T99" s="24"/>
      <c r="U99" s="24"/>
      <c r="V99" s="24"/>
      <c r="W99" s="70"/>
      <c r="X99" s="24"/>
      <c r="Y99" s="24"/>
      <c r="Z99" s="24"/>
      <c r="AA99" s="24"/>
      <c r="AB99" s="24"/>
      <c r="AC99" s="70"/>
      <c r="AD99" s="24"/>
      <c r="AE99" s="24"/>
      <c r="AF99" s="24"/>
      <c r="AG99" s="24"/>
      <c r="AH99" s="24"/>
      <c r="AI99" s="70"/>
      <c r="AJ99" s="24"/>
      <c r="AK99" s="24"/>
      <c r="AL99" s="24"/>
      <c r="AM99" s="24"/>
      <c r="AN99" s="24"/>
      <c r="AO99" s="70"/>
      <c r="AP99" s="72"/>
      <c r="AQ99" s="358"/>
      <c r="AR99" s="77"/>
      <c r="AS99" s="77"/>
      <c r="AT99" s="77"/>
      <c r="AU99" s="77"/>
      <c r="AV99" s="77"/>
      <c r="AW99" s="77"/>
      <c r="AX99" s="77"/>
      <c r="AY99" s="77"/>
    </row>
    <row r="100" spans="1:60" ht="26.25" hidden="1" customHeight="1" x14ac:dyDescent="0.45">
      <c r="A100" s="218"/>
      <c r="B100" s="218"/>
      <c r="C100" s="218"/>
      <c r="D100" s="183"/>
      <c r="E100" s="218"/>
      <c r="F100" s="792" t="s">
        <v>20</v>
      </c>
      <c r="G100" s="771"/>
      <c r="H100" s="771"/>
      <c r="I100" s="771"/>
      <c r="J100" s="771"/>
      <c r="K100" s="120"/>
      <c r="L100" s="771" t="s">
        <v>101</v>
      </c>
      <c r="M100" s="771"/>
      <c r="N100" s="771"/>
      <c r="O100" s="771"/>
      <c r="P100" s="771"/>
      <c r="Q100" s="120"/>
      <c r="R100" s="771" t="s">
        <v>102</v>
      </c>
      <c r="S100" s="771"/>
      <c r="T100" s="771"/>
      <c r="U100" s="771"/>
      <c r="V100" s="771"/>
      <c r="W100" s="120"/>
      <c r="X100" s="771" t="s">
        <v>103</v>
      </c>
      <c r="Y100" s="771"/>
      <c r="Z100" s="771"/>
      <c r="AA100" s="771"/>
      <c r="AB100" s="771"/>
      <c r="AC100" s="120"/>
      <c r="AD100" s="771" t="s">
        <v>104</v>
      </c>
      <c r="AE100" s="771"/>
      <c r="AF100" s="771"/>
      <c r="AG100" s="771"/>
      <c r="AH100" s="771"/>
      <c r="AI100" s="120"/>
      <c r="AJ100" s="771" t="s">
        <v>103</v>
      </c>
      <c r="AK100" s="771"/>
      <c r="AL100" s="771"/>
      <c r="AM100" s="771"/>
      <c r="AN100" s="771"/>
      <c r="AO100" s="120"/>
      <c r="AP100" s="121" t="s">
        <v>32</v>
      </c>
      <c r="AQ100" s="363"/>
      <c r="AR100" s="77"/>
      <c r="AS100" s="77"/>
      <c r="AT100" s="77"/>
      <c r="AU100" s="77"/>
      <c r="AV100" s="77"/>
      <c r="AW100" s="77"/>
      <c r="AX100" s="77"/>
      <c r="AY100" s="77"/>
      <c r="AZ100" s="17"/>
      <c r="BA100" s="17"/>
      <c r="BB100" s="17"/>
      <c r="BC100" s="17"/>
      <c r="BD100" s="17"/>
      <c r="BE100" s="17"/>
      <c r="BF100" s="17"/>
      <c r="BG100" s="17"/>
      <c r="BH100" s="17"/>
    </row>
    <row r="101" spans="1:60" s="17" customFormat="1" ht="15.75" hidden="1" customHeight="1" x14ac:dyDescent="0.35">
      <c r="A101" s="218"/>
      <c r="B101" s="218"/>
      <c r="C101" s="218"/>
      <c r="D101" s="218"/>
      <c r="E101" s="218"/>
      <c r="F101" s="772" t="s">
        <v>152</v>
      </c>
      <c r="G101" s="773"/>
      <c r="H101" s="773"/>
      <c r="I101" s="773"/>
      <c r="J101" s="774"/>
      <c r="K101" s="184">
        <f>K43+K52+K65+K71+K79+I88</f>
        <v>0</v>
      </c>
      <c r="L101" s="772" t="s">
        <v>152</v>
      </c>
      <c r="M101" s="773"/>
      <c r="N101" s="773"/>
      <c r="O101" s="773"/>
      <c r="P101" s="774"/>
      <c r="Q101" s="184">
        <f>Q43+Q52+Q65+Q71+Q79+O88</f>
        <v>0</v>
      </c>
      <c r="R101" s="772" t="s">
        <v>152</v>
      </c>
      <c r="S101" s="773"/>
      <c r="T101" s="773"/>
      <c r="U101" s="773"/>
      <c r="V101" s="774"/>
      <c r="W101" s="184">
        <f>W43+W52+W65+W71+W79+U88</f>
        <v>0</v>
      </c>
      <c r="X101" s="772" t="s">
        <v>152</v>
      </c>
      <c r="Y101" s="773"/>
      <c r="Z101" s="773"/>
      <c r="AA101" s="773"/>
      <c r="AB101" s="774"/>
      <c r="AC101" s="184">
        <f>AC43+AC52+AC65+AC71+AC79+AA88</f>
        <v>0</v>
      </c>
      <c r="AD101" s="772" t="s">
        <v>152</v>
      </c>
      <c r="AE101" s="773"/>
      <c r="AF101" s="773"/>
      <c r="AG101" s="773"/>
      <c r="AH101" s="774"/>
      <c r="AI101" s="184">
        <f>AI43+AI52+AI65+AI71+AI79+AG88</f>
        <v>0</v>
      </c>
      <c r="AJ101" s="772" t="s">
        <v>152</v>
      </c>
      <c r="AK101" s="773"/>
      <c r="AL101" s="773"/>
      <c r="AM101" s="773"/>
      <c r="AN101" s="774"/>
      <c r="AO101" s="184">
        <f>AO43+AO52+AO65+AO71+AO79+AM88</f>
        <v>0</v>
      </c>
      <c r="AP101" s="185">
        <f>K101+Q101+W101+AC101+AI101</f>
        <v>0</v>
      </c>
      <c r="AQ101" s="367"/>
      <c r="AR101" s="77"/>
      <c r="AS101" s="186"/>
      <c r="AT101" s="77"/>
      <c r="AU101" s="77"/>
      <c r="AV101" s="77"/>
      <c r="AW101" s="77"/>
      <c r="AX101" s="77"/>
      <c r="AY101" s="77"/>
    </row>
    <row r="102" spans="1:60" ht="16.5" hidden="1" customHeight="1" x14ac:dyDescent="0.35">
      <c r="A102" s="218"/>
      <c r="B102" s="218"/>
      <c r="C102" s="218"/>
      <c r="D102" s="218"/>
      <c r="E102" s="218"/>
      <c r="F102" s="793" t="s">
        <v>106</v>
      </c>
      <c r="G102" s="794"/>
      <c r="H102" s="794"/>
      <c r="I102" s="794"/>
      <c r="J102" s="794"/>
      <c r="K102" s="187">
        <f>K101-H88</f>
        <v>0</v>
      </c>
      <c r="L102" s="775" t="s">
        <v>106</v>
      </c>
      <c r="M102" s="776"/>
      <c r="N102" s="776"/>
      <c r="O102" s="776"/>
      <c r="P102" s="777"/>
      <c r="Q102" s="187">
        <f>Q101-N88</f>
        <v>0</v>
      </c>
      <c r="R102" s="775" t="s">
        <v>106</v>
      </c>
      <c r="S102" s="776"/>
      <c r="T102" s="776"/>
      <c r="U102" s="776"/>
      <c r="V102" s="776"/>
      <c r="W102" s="187">
        <f>W101-T88</f>
        <v>0</v>
      </c>
      <c r="X102" s="775" t="s">
        <v>106</v>
      </c>
      <c r="Y102" s="776"/>
      <c r="Z102" s="776"/>
      <c r="AA102" s="776"/>
      <c r="AB102" s="777"/>
      <c r="AC102" s="187">
        <f>AC101-Z88</f>
        <v>0</v>
      </c>
      <c r="AD102" s="775" t="s">
        <v>106</v>
      </c>
      <c r="AE102" s="776"/>
      <c r="AF102" s="776"/>
      <c r="AG102" s="776"/>
      <c r="AH102" s="776"/>
      <c r="AI102" s="187">
        <f>AI101-AF88</f>
        <v>0</v>
      </c>
      <c r="AJ102" s="775" t="s">
        <v>106</v>
      </c>
      <c r="AK102" s="776"/>
      <c r="AL102" s="776"/>
      <c r="AM102" s="776"/>
      <c r="AN102" s="777"/>
      <c r="AO102" s="187">
        <f>AO101-AL88</f>
        <v>0</v>
      </c>
      <c r="AP102" s="188">
        <f>K102+Q102+W102+AC102+AI102</f>
        <v>0</v>
      </c>
      <c r="AQ102" s="368" t="b">
        <f>IF(AP102=(AP101-(H88+N88+T88+Z88+AF88)),TRUE)</f>
        <v>1</v>
      </c>
      <c r="AR102" s="77"/>
      <c r="AS102" s="189"/>
      <c r="AT102" s="77"/>
      <c r="AU102" s="77"/>
      <c r="AV102" s="77"/>
      <c r="AW102" s="77"/>
      <c r="AX102" s="77"/>
      <c r="AY102" s="77"/>
      <c r="AZ102" s="17"/>
      <c r="BA102" s="17"/>
      <c r="BB102" s="17"/>
      <c r="BC102" s="17"/>
      <c r="BD102" s="17"/>
      <c r="BE102" s="17"/>
      <c r="BF102" s="17"/>
      <c r="BG102" s="17"/>
      <c r="BH102" s="17"/>
    </row>
    <row r="103" spans="1:60" ht="16.5" hidden="1" customHeight="1" x14ac:dyDescent="0.35">
      <c r="A103" s="218"/>
      <c r="B103" s="218"/>
      <c r="C103" s="218"/>
      <c r="D103" s="218"/>
      <c r="E103" s="218"/>
      <c r="F103" s="787" t="s">
        <v>153</v>
      </c>
      <c r="G103" s="788"/>
      <c r="H103" s="788"/>
      <c r="I103" s="788"/>
      <c r="J103" s="788"/>
      <c r="K103" s="190">
        <f>MROUND(K102,25000)</f>
        <v>0</v>
      </c>
      <c r="L103" s="787" t="s">
        <v>153</v>
      </c>
      <c r="M103" s="788"/>
      <c r="N103" s="788"/>
      <c r="O103" s="788"/>
      <c r="P103" s="789"/>
      <c r="Q103" s="190">
        <f>MROUND(Q102,25000)</f>
        <v>0</v>
      </c>
      <c r="R103" s="787" t="s">
        <v>153</v>
      </c>
      <c r="S103" s="788"/>
      <c r="T103" s="788"/>
      <c r="U103" s="788"/>
      <c r="V103" s="788"/>
      <c r="W103" s="190">
        <f>MROUND(W102,25000)</f>
        <v>0</v>
      </c>
      <c r="X103" s="787" t="s">
        <v>153</v>
      </c>
      <c r="Y103" s="788"/>
      <c r="Z103" s="788"/>
      <c r="AA103" s="788"/>
      <c r="AB103" s="789"/>
      <c r="AC103" s="190">
        <f>MROUND(AC102,25000)</f>
        <v>0</v>
      </c>
      <c r="AD103" s="787" t="s">
        <v>153</v>
      </c>
      <c r="AE103" s="788"/>
      <c r="AF103" s="788"/>
      <c r="AG103" s="788"/>
      <c r="AH103" s="788"/>
      <c r="AI103" s="190">
        <f>MROUND(AI102,25000)</f>
        <v>0</v>
      </c>
      <c r="AJ103" s="787" t="s">
        <v>153</v>
      </c>
      <c r="AK103" s="788"/>
      <c r="AL103" s="788"/>
      <c r="AM103" s="788"/>
      <c r="AN103" s="789"/>
      <c r="AO103" s="190">
        <f>MROUND(AO102,25000)</f>
        <v>0</v>
      </c>
      <c r="AP103" s="207">
        <f>ROUND(AI103+AC103+W103+Q103+K103,0)</f>
        <v>0</v>
      </c>
      <c r="AQ103" s="355"/>
      <c r="AR103" s="77"/>
      <c r="AS103" s="77"/>
      <c r="AT103" s="77"/>
      <c r="AU103" s="77"/>
      <c r="AV103" s="77"/>
      <c r="AW103" s="77"/>
      <c r="AX103" s="77"/>
      <c r="AY103" s="77"/>
      <c r="AZ103" s="17"/>
      <c r="BA103" s="17"/>
      <c r="BB103" s="17"/>
      <c r="BC103" s="17"/>
      <c r="BD103" s="17"/>
      <c r="BE103" s="17"/>
      <c r="BF103" s="17"/>
      <c r="BG103" s="17"/>
      <c r="BH103" s="17"/>
    </row>
    <row r="104" spans="1:60" ht="16.5" hidden="1" customHeight="1" x14ac:dyDescent="0.35">
      <c r="A104" s="218"/>
      <c r="B104" s="218"/>
      <c r="C104" s="218"/>
      <c r="D104" s="218"/>
      <c r="E104" s="218"/>
      <c r="F104" s="782" t="s">
        <v>154</v>
      </c>
      <c r="G104" s="783"/>
      <c r="H104" s="783"/>
      <c r="I104" s="783"/>
      <c r="J104" s="783"/>
      <c r="K104" s="191">
        <f>H88</f>
        <v>0</v>
      </c>
      <c r="L104" s="782" t="s">
        <v>155</v>
      </c>
      <c r="M104" s="783"/>
      <c r="N104" s="783"/>
      <c r="O104" s="783"/>
      <c r="P104" s="790"/>
      <c r="Q104" s="191">
        <f>N88</f>
        <v>0</v>
      </c>
      <c r="R104" s="782" t="s">
        <v>155</v>
      </c>
      <c r="S104" s="783"/>
      <c r="T104" s="783"/>
      <c r="U104" s="783"/>
      <c r="V104" s="783"/>
      <c r="W104" s="191">
        <f>T88</f>
        <v>0</v>
      </c>
      <c r="X104" s="782" t="s">
        <v>155</v>
      </c>
      <c r="Y104" s="783"/>
      <c r="Z104" s="783"/>
      <c r="AA104" s="783"/>
      <c r="AB104" s="790"/>
      <c r="AC104" s="191">
        <f>Z88</f>
        <v>0</v>
      </c>
      <c r="AD104" s="782" t="s">
        <v>155</v>
      </c>
      <c r="AE104" s="783"/>
      <c r="AF104" s="783"/>
      <c r="AG104" s="783"/>
      <c r="AH104" s="783"/>
      <c r="AI104" s="191">
        <f>AF88</f>
        <v>0</v>
      </c>
      <c r="AJ104" s="782" t="s">
        <v>155</v>
      </c>
      <c r="AK104" s="783"/>
      <c r="AL104" s="783"/>
      <c r="AM104" s="783"/>
      <c r="AN104" s="790"/>
      <c r="AO104" s="191">
        <f>AL88</f>
        <v>0</v>
      </c>
      <c r="AP104" s="192">
        <f>ROUND(AI104+AC104+W104+Q104+K104,0)</f>
        <v>0</v>
      </c>
      <c r="AQ104" s="361"/>
      <c r="AR104" s="77"/>
      <c r="AS104" s="77"/>
      <c r="AT104" s="77"/>
      <c r="AU104" s="77"/>
      <c r="AV104" s="77"/>
      <c r="AW104" s="77"/>
      <c r="AX104" s="77"/>
      <c r="AY104" s="77"/>
      <c r="AZ104" s="17"/>
      <c r="BA104" s="17"/>
      <c r="BB104" s="17"/>
      <c r="BC104" s="17"/>
      <c r="BD104" s="17"/>
      <c r="BE104" s="17"/>
      <c r="BF104" s="17"/>
      <c r="BG104" s="17"/>
      <c r="BH104" s="17"/>
    </row>
    <row r="105" spans="1:60" ht="21.75" hidden="1" customHeight="1" x14ac:dyDescent="0.45">
      <c r="A105" s="162"/>
      <c r="B105" s="162"/>
      <c r="C105" s="162"/>
      <c r="D105" s="218"/>
      <c r="E105" s="218"/>
      <c r="F105" s="751" t="s">
        <v>105</v>
      </c>
      <c r="G105" s="752"/>
      <c r="H105" s="752"/>
      <c r="I105" s="752"/>
      <c r="J105" s="752"/>
      <c r="K105" s="193">
        <f>K103+K104</f>
        <v>0</v>
      </c>
      <c r="L105" s="751" t="s">
        <v>105</v>
      </c>
      <c r="M105" s="752"/>
      <c r="N105" s="752"/>
      <c r="O105" s="752"/>
      <c r="P105" s="753"/>
      <c r="Q105" s="193">
        <f>Q103+Q104</f>
        <v>0</v>
      </c>
      <c r="R105" s="751" t="s">
        <v>105</v>
      </c>
      <c r="S105" s="752"/>
      <c r="T105" s="752"/>
      <c r="U105" s="752"/>
      <c r="V105" s="752"/>
      <c r="W105" s="193">
        <f>W103+W104</f>
        <v>0</v>
      </c>
      <c r="X105" s="751" t="s">
        <v>105</v>
      </c>
      <c r="Y105" s="752"/>
      <c r="Z105" s="752"/>
      <c r="AA105" s="752"/>
      <c r="AB105" s="753"/>
      <c r="AC105" s="193">
        <f>AC103+AC104</f>
        <v>0</v>
      </c>
      <c r="AD105" s="751" t="s">
        <v>105</v>
      </c>
      <c r="AE105" s="752"/>
      <c r="AF105" s="752"/>
      <c r="AG105" s="752"/>
      <c r="AH105" s="752"/>
      <c r="AI105" s="193">
        <f>AI103+AI104</f>
        <v>0</v>
      </c>
      <c r="AJ105" s="751" t="s">
        <v>105</v>
      </c>
      <c r="AK105" s="752"/>
      <c r="AL105" s="752"/>
      <c r="AM105" s="752"/>
      <c r="AN105" s="753"/>
      <c r="AO105" s="193">
        <f>AO103+AO104</f>
        <v>0</v>
      </c>
      <c r="AP105" s="194">
        <f>K105+Q105+W105+AC105+AI105</f>
        <v>0</v>
      </c>
      <c r="AQ105" s="364" t="b">
        <f>IF(AP105=SUM(AP103:AP104),TRUE)</f>
        <v>1</v>
      </c>
      <c r="AR105" s="77"/>
      <c r="AS105" s="77"/>
      <c r="AT105" s="77"/>
      <c r="AU105" s="77"/>
      <c r="AV105" s="77"/>
      <c r="AW105" s="77"/>
      <c r="AX105" s="77"/>
      <c r="AY105" s="77"/>
      <c r="AZ105" s="17"/>
      <c r="BA105" s="17"/>
      <c r="BB105" s="17"/>
      <c r="BC105" s="17"/>
      <c r="BD105" s="17"/>
      <c r="BE105" s="17"/>
      <c r="BF105" s="17"/>
      <c r="BG105" s="17"/>
      <c r="BH105" s="17"/>
    </row>
    <row r="106" spans="1:60" ht="16.5" hidden="1" customHeight="1" x14ac:dyDescent="0.45">
      <c r="A106" s="162"/>
      <c r="B106" s="162"/>
      <c r="C106" s="162"/>
      <c r="D106" s="218"/>
      <c r="E106" s="218"/>
      <c r="F106" s="754" t="s">
        <v>107</v>
      </c>
      <c r="G106" s="755"/>
      <c r="H106" s="755"/>
      <c r="I106" s="755"/>
      <c r="J106" s="756"/>
      <c r="K106" s="226">
        <f>K105-(K71+K79+I88)+J88</f>
        <v>0</v>
      </c>
      <c r="L106" s="754" t="s">
        <v>107</v>
      </c>
      <c r="M106" s="755"/>
      <c r="N106" s="755"/>
      <c r="O106" s="755"/>
      <c r="P106" s="756"/>
      <c r="Q106" s="226">
        <f>Q105-(Q71+Q79+O88)+P88</f>
        <v>0</v>
      </c>
      <c r="R106" s="754" t="s">
        <v>107</v>
      </c>
      <c r="S106" s="755"/>
      <c r="T106" s="755"/>
      <c r="U106" s="755"/>
      <c r="V106" s="756"/>
      <c r="W106" s="226">
        <f>W105-(W71+W79+U88)+V88</f>
        <v>0</v>
      </c>
      <c r="X106" s="754" t="s">
        <v>107</v>
      </c>
      <c r="Y106" s="755"/>
      <c r="Z106" s="755"/>
      <c r="AA106" s="755"/>
      <c r="AB106" s="756"/>
      <c r="AC106" s="226">
        <f>AC105-(AC71+AC79+AA88)+AB88</f>
        <v>0</v>
      </c>
      <c r="AD106" s="754" t="s">
        <v>107</v>
      </c>
      <c r="AE106" s="755"/>
      <c r="AF106" s="755"/>
      <c r="AG106" s="755"/>
      <c r="AH106" s="756"/>
      <c r="AI106" s="226">
        <f>AI105-(AI71+AI79+AG88)+AH88</f>
        <v>0</v>
      </c>
      <c r="AJ106" s="754" t="s">
        <v>107</v>
      </c>
      <c r="AK106" s="755"/>
      <c r="AL106" s="755"/>
      <c r="AM106" s="755"/>
      <c r="AN106" s="756"/>
      <c r="AO106" s="226">
        <f>AO105-(AO71+AO79+AM88)+AN88</f>
        <v>0</v>
      </c>
      <c r="AP106" s="195">
        <f>K106+Q106+W106+AC106+AI106</f>
        <v>0</v>
      </c>
      <c r="AQ106" s="369"/>
      <c r="AR106" s="77"/>
      <c r="AS106" s="77"/>
      <c r="AT106" s="77"/>
      <c r="AU106" s="77"/>
      <c r="AV106" s="77"/>
      <c r="AW106" s="77"/>
      <c r="AX106" s="77"/>
      <c r="AY106" s="77"/>
      <c r="AZ106" s="17"/>
      <c r="BA106" s="17"/>
      <c r="BB106" s="17"/>
      <c r="BC106" s="17"/>
      <c r="BD106" s="17"/>
      <c r="BE106" s="17"/>
      <c r="BF106" s="17"/>
      <c r="BG106" s="17"/>
      <c r="BH106" s="17"/>
    </row>
    <row r="107" spans="1:60" ht="17.25" hidden="1" customHeight="1" x14ac:dyDescent="0.45">
      <c r="A107" s="218"/>
      <c r="B107" s="218"/>
      <c r="C107" s="218"/>
      <c r="D107" s="218"/>
      <c r="E107" s="218"/>
      <c r="F107" s="757" t="s">
        <v>108</v>
      </c>
      <c r="G107" s="758"/>
      <c r="H107" s="758"/>
      <c r="I107" s="758"/>
      <c r="J107" s="759"/>
      <c r="K107" s="228">
        <f>$I$9*K106</f>
        <v>0</v>
      </c>
      <c r="L107" s="757" t="s">
        <v>108</v>
      </c>
      <c r="M107" s="758"/>
      <c r="N107" s="758"/>
      <c r="O107" s="758"/>
      <c r="P107" s="759"/>
      <c r="Q107" s="228">
        <f>$I$9*Q106</f>
        <v>0</v>
      </c>
      <c r="R107" s="757" t="s">
        <v>108</v>
      </c>
      <c r="S107" s="758"/>
      <c r="T107" s="758"/>
      <c r="U107" s="758"/>
      <c r="V107" s="758"/>
      <c r="W107" s="228">
        <f>$I$9*W106</f>
        <v>0</v>
      </c>
      <c r="X107" s="757" t="s">
        <v>108</v>
      </c>
      <c r="Y107" s="758"/>
      <c r="Z107" s="758"/>
      <c r="AA107" s="758"/>
      <c r="AB107" s="759"/>
      <c r="AC107" s="228">
        <f>$I$9*AC106</f>
        <v>0</v>
      </c>
      <c r="AD107" s="757" t="s">
        <v>108</v>
      </c>
      <c r="AE107" s="758"/>
      <c r="AF107" s="758"/>
      <c r="AG107" s="758"/>
      <c r="AH107" s="758"/>
      <c r="AI107" s="228">
        <f>$I$9*AI106</f>
        <v>0</v>
      </c>
      <c r="AJ107" s="757" t="s">
        <v>108</v>
      </c>
      <c r="AK107" s="758"/>
      <c r="AL107" s="758"/>
      <c r="AM107" s="758"/>
      <c r="AN107" s="759"/>
      <c r="AO107" s="228">
        <f>$I$9*AO106</f>
        <v>0</v>
      </c>
      <c r="AP107" s="196">
        <f>AI107+AC107+W107+Q107+K107</f>
        <v>0</v>
      </c>
      <c r="AQ107" s="368" t="b">
        <f>IF(AP107=AP106*I9,TRUE)</f>
        <v>1</v>
      </c>
      <c r="AR107" s="77"/>
      <c r="AS107" s="197"/>
      <c r="AT107" s="77"/>
      <c r="AU107" s="77"/>
      <c r="AV107" s="77"/>
      <c r="AW107" s="77"/>
      <c r="AX107" s="77"/>
      <c r="AY107" s="77"/>
      <c r="AZ107" s="17"/>
      <c r="BA107" s="17"/>
      <c r="BB107" s="17"/>
      <c r="BC107" s="17"/>
      <c r="BD107" s="17"/>
      <c r="BE107" s="17"/>
      <c r="BF107" s="17"/>
      <c r="BG107" s="17"/>
      <c r="BH107" s="17"/>
    </row>
    <row r="108" spans="1:60" ht="18.75" hidden="1" customHeight="1" x14ac:dyDescent="0.45">
      <c r="A108" s="218"/>
      <c r="B108" s="218"/>
      <c r="C108" s="218"/>
      <c r="D108" s="218"/>
      <c r="E108" s="218"/>
      <c r="F108" s="760" t="s">
        <v>109</v>
      </c>
      <c r="G108" s="761"/>
      <c r="H108" s="761"/>
      <c r="I108" s="761"/>
      <c r="J108" s="761"/>
      <c r="K108" s="227">
        <f>K105+K107</f>
        <v>0</v>
      </c>
      <c r="L108" s="760" t="s">
        <v>110</v>
      </c>
      <c r="M108" s="761"/>
      <c r="N108" s="761"/>
      <c r="O108" s="761"/>
      <c r="P108" s="762"/>
      <c r="Q108" s="227">
        <f>Q105+Q107</f>
        <v>0</v>
      </c>
      <c r="R108" s="760" t="s">
        <v>111</v>
      </c>
      <c r="S108" s="761"/>
      <c r="T108" s="761"/>
      <c r="U108" s="761"/>
      <c r="V108" s="761"/>
      <c r="W108" s="227">
        <f>W105+W107</f>
        <v>0</v>
      </c>
      <c r="X108" s="760" t="s">
        <v>112</v>
      </c>
      <c r="Y108" s="761"/>
      <c r="Z108" s="761"/>
      <c r="AA108" s="761"/>
      <c r="AB108" s="762"/>
      <c r="AC108" s="227">
        <f>AC105+AC107</f>
        <v>0</v>
      </c>
      <c r="AD108" s="760" t="s">
        <v>113</v>
      </c>
      <c r="AE108" s="761"/>
      <c r="AF108" s="761"/>
      <c r="AG108" s="761"/>
      <c r="AH108" s="761"/>
      <c r="AI108" s="227">
        <f>AI105+AI107</f>
        <v>0</v>
      </c>
      <c r="AJ108" s="760" t="s">
        <v>112</v>
      </c>
      <c r="AK108" s="761"/>
      <c r="AL108" s="761"/>
      <c r="AM108" s="761"/>
      <c r="AN108" s="762"/>
      <c r="AO108" s="227">
        <f>AO105+AO107</f>
        <v>0</v>
      </c>
      <c r="AP108" s="198">
        <f>AI108+AC108+W108+Q108+K108</f>
        <v>0</v>
      </c>
      <c r="AQ108" s="357" t="b">
        <f>IF(AP108=AP105+AP107,TRUE)</f>
        <v>1</v>
      </c>
      <c r="AR108" s="77"/>
      <c r="AS108" s="77"/>
      <c r="AT108" s="77"/>
      <c r="AU108" s="77"/>
      <c r="AV108" s="77"/>
      <c r="AW108" s="77"/>
      <c r="AX108" s="77"/>
      <c r="AY108" s="77"/>
      <c r="AZ108" s="17"/>
      <c r="BA108" s="17"/>
      <c r="BB108" s="17"/>
      <c r="BC108" s="17"/>
      <c r="BD108" s="17"/>
      <c r="BE108" s="17"/>
      <c r="BF108" s="17"/>
      <c r="BG108" s="17"/>
      <c r="BH108" s="17"/>
    </row>
    <row r="109" spans="1:60" s="11" customFormat="1" ht="14.5" hidden="1" x14ac:dyDescent="0.35">
      <c r="A109" s="218"/>
      <c r="B109" s="218"/>
      <c r="C109" s="218"/>
      <c r="D109" s="162"/>
      <c r="E109" s="163"/>
      <c r="F109" s="162"/>
      <c r="G109" s="163"/>
      <c r="H109" s="163"/>
      <c r="I109" s="164"/>
      <c r="J109" s="165"/>
      <c r="K109" s="166"/>
      <c r="L109" s="162"/>
      <c r="M109" s="163"/>
      <c r="N109" s="163"/>
      <c r="O109" s="164"/>
      <c r="P109" s="164"/>
      <c r="Q109" s="166"/>
      <c r="R109" s="162"/>
      <c r="S109" s="163"/>
      <c r="T109" s="163"/>
      <c r="U109" s="164"/>
      <c r="V109" s="164"/>
      <c r="W109" s="166"/>
      <c r="X109" s="162"/>
      <c r="Y109" s="163"/>
      <c r="Z109" s="163"/>
      <c r="AA109" s="164"/>
      <c r="AB109" s="164"/>
      <c r="AC109" s="166"/>
      <c r="AD109" s="162"/>
      <c r="AE109" s="163"/>
      <c r="AF109" s="163"/>
      <c r="AG109" s="164"/>
      <c r="AH109" s="164"/>
      <c r="AI109" s="166"/>
      <c r="AJ109" s="162"/>
      <c r="AK109" s="163"/>
      <c r="AL109" s="163"/>
      <c r="AM109" s="164"/>
      <c r="AN109" s="164"/>
      <c r="AO109" s="166"/>
      <c r="AP109" s="167"/>
      <c r="AQ109" s="370"/>
      <c r="AR109" s="168"/>
      <c r="AS109" s="168"/>
      <c r="AT109" s="168"/>
      <c r="AU109" s="168"/>
      <c r="AV109" s="168"/>
      <c r="AW109" s="168"/>
      <c r="AX109" s="168"/>
      <c r="AY109" s="168"/>
      <c r="AZ109" s="162"/>
      <c r="BA109" s="162"/>
      <c r="BB109" s="162"/>
      <c r="BC109" s="162"/>
      <c r="BD109" s="162"/>
      <c r="BE109" s="162"/>
      <c r="BF109" s="162"/>
      <c r="BG109" s="162"/>
      <c r="BH109" s="162"/>
    </row>
    <row r="110" spans="1:60" s="11" customFormat="1" ht="14.5" hidden="1" x14ac:dyDescent="0.35">
      <c r="A110" s="218"/>
      <c r="B110" s="218"/>
      <c r="C110" s="218"/>
      <c r="D110" s="162"/>
      <c r="E110" s="163"/>
      <c r="F110" s="162"/>
      <c r="G110" s="163"/>
      <c r="H110" s="163"/>
      <c r="I110" s="164"/>
      <c r="J110" s="165"/>
      <c r="K110" s="166"/>
      <c r="L110" s="162"/>
      <c r="M110" s="163"/>
      <c r="N110" s="163"/>
      <c r="O110" s="164"/>
      <c r="P110" s="164"/>
      <c r="Q110" s="166"/>
      <c r="R110" s="162"/>
      <c r="S110" s="163"/>
      <c r="T110" s="163"/>
      <c r="U110" s="164"/>
      <c r="V110" s="164"/>
      <c r="W110" s="166"/>
      <c r="X110" s="162"/>
      <c r="Y110" s="163"/>
      <c r="Z110" s="163"/>
      <c r="AA110" s="164"/>
      <c r="AB110" s="164"/>
      <c r="AC110" s="166"/>
      <c r="AD110" s="162"/>
      <c r="AE110" s="163"/>
      <c r="AF110" s="163"/>
      <c r="AG110" s="164"/>
      <c r="AH110" s="164"/>
      <c r="AI110" s="166"/>
      <c r="AJ110" s="162"/>
      <c r="AK110" s="163"/>
      <c r="AL110" s="163"/>
      <c r="AM110" s="164"/>
      <c r="AN110" s="164"/>
      <c r="AO110" s="166"/>
      <c r="AP110" s="167"/>
      <c r="AQ110" s="370"/>
      <c r="AR110" s="168"/>
      <c r="AS110" s="168"/>
      <c r="AT110" s="168"/>
      <c r="AU110" s="168"/>
      <c r="AV110" s="168"/>
      <c r="AW110" s="168"/>
      <c r="AX110" s="168"/>
      <c r="AY110" s="168"/>
      <c r="AZ110" s="162"/>
      <c r="BA110" s="162"/>
      <c r="BB110" s="162"/>
      <c r="BC110" s="162"/>
      <c r="BD110" s="162"/>
      <c r="BE110" s="162"/>
      <c r="BF110" s="162"/>
      <c r="BG110" s="162"/>
      <c r="BH110" s="162"/>
    </row>
    <row r="111" spans="1:60" s="12" customFormat="1" ht="15" customHeight="1" x14ac:dyDescent="0.35">
      <c r="A111" s="218"/>
      <c r="B111" s="218"/>
      <c r="C111" s="218"/>
      <c r="D111" s="218"/>
      <c r="E111" s="210"/>
      <c r="F111" s="211" t="s">
        <v>114</v>
      </c>
      <c r="G111" s="210"/>
      <c r="H111" s="210"/>
      <c r="I111" s="28"/>
      <c r="J111" s="212" t="s">
        <v>115</v>
      </c>
      <c r="K111" s="28"/>
      <c r="L111" s="211" t="s">
        <v>114</v>
      </c>
      <c r="M111" s="210"/>
      <c r="N111" s="210"/>
      <c r="O111" s="28"/>
      <c r="P111" s="212" t="s">
        <v>116</v>
      </c>
      <c r="Q111" s="28"/>
      <c r="R111" s="211" t="s">
        <v>114</v>
      </c>
      <c r="S111" s="210"/>
      <c r="T111" s="210"/>
      <c r="U111" s="28"/>
      <c r="V111" s="212" t="s">
        <v>117</v>
      </c>
      <c r="W111" s="28"/>
      <c r="X111" s="211" t="s">
        <v>114</v>
      </c>
      <c r="Y111" s="210"/>
      <c r="Z111" s="210"/>
      <c r="AA111" s="28"/>
      <c r="AB111" s="212" t="s">
        <v>118</v>
      </c>
      <c r="AC111" s="28"/>
      <c r="AD111" s="211" t="s">
        <v>114</v>
      </c>
      <c r="AE111" s="210"/>
      <c r="AF111" s="210"/>
      <c r="AG111" s="28"/>
      <c r="AH111" s="212" t="s">
        <v>119</v>
      </c>
      <c r="AI111" s="28"/>
      <c r="AJ111" s="211" t="s">
        <v>114</v>
      </c>
      <c r="AK111" s="210"/>
      <c r="AL111" s="210"/>
      <c r="AM111" s="28"/>
      <c r="AN111" s="212" t="s">
        <v>212</v>
      </c>
      <c r="AO111" s="28"/>
      <c r="AP111" s="213"/>
      <c r="AR111" s="250"/>
      <c r="AS111" s="251"/>
      <c r="AT111" s="250"/>
      <c r="AU111" s="250"/>
      <c r="AV111" s="250"/>
      <c r="AW111" s="250"/>
      <c r="AX111" s="250"/>
      <c r="AY111" s="250"/>
      <c r="AZ111" s="28"/>
      <c r="BA111" s="28"/>
      <c r="BB111" s="28"/>
      <c r="BC111" s="28"/>
      <c r="BD111" s="28"/>
      <c r="BE111" s="28"/>
      <c r="BF111" s="28"/>
      <c r="BG111" s="28"/>
      <c r="BH111" s="28"/>
    </row>
    <row r="112" spans="1:60" s="13" customFormat="1" ht="14.5" x14ac:dyDescent="0.35">
      <c r="A112" s="17"/>
      <c r="B112" s="17"/>
      <c r="C112" s="17"/>
      <c r="D112" s="218"/>
      <c r="E112" s="273"/>
      <c r="F112" s="286" t="s">
        <v>157</v>
      </c>
      <c r="G112" s="214"/>
      <c r="H112" s="215"/>
      <c r="I112" s="214"/>
      <c r="J112" s="387">
        <v>0.19800000000000001</v>
      </c>
      <c r="K112" s="214"/>
      <c r="L112" s="286" t="s">
        <v>157</v>
      </c>
      <c r="M112" s="215"/>
      <c r="N112" s="215"/>
      <c r="O112" s="214"/>
      <c r="P112" s="388">
        <f>J112*1.03</f>
        <v>0.20394000000000001</v>
      </c>
      <c r="Q112" s="214"/>
      <c r="R112" s="286" t="s">
        <v>157</v>
      </c>
      <c r="S112" s="215"/>
      <c r="T112" s="215"/>
      <c r="U112" s="214"/>
      <c r="V112" s="388">
        <f>P112*1.03</f>
        <v>0.21005820000000003</v>
      </c>
      <c r="W112" s="214"/>
      <c r="X112" s="286" t="s">
        <v>157</v>
      </c>
      <c r="Y112" s="215"/>
      <c r="Z112" s="215"/>
      <c r="AA112" s="214"/>
      <c r="AB112" s="388">
        <f>V112*1.03</f>
        <v>0.21635994600000003</v>
      </c>
      <c r="AC112" s="214"/>
      <c r="AD112" s="286" t="s">
        <v>157</v>
      </c>
      <c r="AE112" s="215"/>
      <c r="AF112" s="215"/>
      <c r="AG112" s="214"/>
      <c r="AH112" s="388">
        <f>AB112*1.03</f>
        <v>0.22285074438000002</v>
      </c>
      <c r="AI112" s="214"/>
      <c r="AJ112" s="286" t="s">
        <v>157</v>
      </c>
      <c r="AK112" s="215"/>
      <c r="AL112" s="215"/>
      <c r="AM112" s="214"/>
      <c r="AN112" s="388">
        <v>0.1888</v>
      </c>
      <c r="AO112" s="214"/>
      <c r="AP112" s="216"/>
      <c r="AQ112" s="217"/>
      <c r="AR112" s="252"/>
      <c r="AS112" s="253"/>
      <c r="AT112" s="252"/>
      <c r="AU112" s="252"/>
      <c r="AV112" s="252"/>
      <c r="AW112" s="252"/>
      <c r="AX112" s="252"/>
      <c r="AY112" s="252"/>
      <c r="AZ112" s="214"/>
      <c r="BA112" s="214"/>
      <c r="BB112" s="214"/>
      <c r="BC112" s="214"/>
      <c r="BD112" s="214"/>
      <c r="BE112" s="214"/>
      <c r="BF112" s="214"/>
      <c r="BG112" s="214"/>
      <c r="BH112" s="214"/>
    </row>
    <row r="113" spans="1:60" ht="14.5" hidden="1" x14ac:dyDescent="0.35">
      <c r="A113" s="77"/>
      <c r="B113" s="77"/>
      <c r="C113" s="77"/>
      <c r="D113" s="218"/>
      <c r="E113" s="17"/>
      <c r="F113" s="287" t="s">
        <v>120</v>
      </c>
      <c r="G113" s="17"/>
      <c r="H113" s="17"/>
      <c r="I113" s="17"/>
      <c r="J113" s="249">
        <v>0.22</v>
      </c>
      <c r="K113" s="17"/>
      <c r="L113" s="287" t="s">
        <v>120</v>
      </c>
      <c r="M113" s="17"/>
      <c r="N113" s="17"/>
      <c r="O113" s="17"/>
      <c r="P113" s="249">
        <v>0.22</v>
      </c>
      <c r="Q113" s="17"/>
      <c r="R113" s="287" t="s">
        <v>120</v>
      </c>
      <c r="S113" s="17"/>
      <c r="T113" s="17"/>
      <c r="U113" s="17"/>
      <c r="V113" s="249">
        <v>0.22</v>
      </c>
      <c r="W113" s="17"/>
      <c r="X113" s="287" t="s">
        <v>120</v>
      </c>
      <c r="Y113" s="17"/>
      <c r="Z113" s="17"/>
      <c r="AA113" s="17"/>
      <c r="AB113" s="249">
        <v>0.22</v>
      </c>
      <c r="AC113" s="17"/>
      <c r="AD113" s="287" t="s">
        <v>120</v>
      </c>
      <c r="AE113" s="17"/>
      <c r="AF113" s="17"/>
      <c r="AG113" s="17"/>
      <c r="AH113" s="249">
        <v>0.22</v>
      </c>
      <c r="AI113" s="17"/>
      <c r="AJ113" s="287" t="s">
        <v>120</v>
      </c>
      <c r="AK113" s="17"/>
      <c r="AL113" s="17"/>
      <c r="AM113" s="17"/>
      <c r="AN113" s="249">
        <v>0.22</v>
      </c>
      <c r="AO113" s="17"/>
      <c r="AP113" s="34"/>
      <c r="AQ113" s="33"/>
      <c r="AR113" s="77"/>
      <c r="AS113" s="77"/>
      <c r="AT113" s="77"/>
      <c r="AU113" s="77"/>
      <c r="AV113" s="77"/>
      <c r="AW113" s="77"/>
      <c r="AX113" s="77"/>
      <c r="AY113" s="77"/>
      <c r="AZ113" s="17"/>
      <c r="BA113" s="17"/>
      <c r="BB113" s="17"/>
      <c r="BC113" s="17"/>
      <c r="BD113" s="17"/>
      <c r="BE113" s="17"/>
      <c r="BF113" s="17"/>
      <c r="BG113" s="17"/>
      <c r="BH113" s="17"/>
    </row>
    <row r="114" spans="1:60" ht="13.75" customHeight="1" x14ac:dyDescent="0.35">
      <c r="A114" s="77"/>
      <c r="B114" s="77"/>
      <c r="C114" s="77"/>
      <c r="D114" s="218"/>
      <c r="E114" s="17"/>
      <c r="F114" s="17"/>
      <c r="G114" s="17"/>
      <c r="H114" s="17"/>
      <c r="I114" s="17"/>
      <c r="J114" s="17"/>
      <c r="K114" s="21"/>
      <c r="L114" s="17"/>
      <c r="M114" s="17"/>
      <c r="N114" s="17"/>
      <c r="O114" s="17"/>
      <c r="P114" s="17"/>
      <c r="Q114" s="21"/>
      <c r="R114" s="17"/>
      <c r="S114" s="17"/>
      <c r="T114" s="17"/>
      <c r="U114" s="17"/>
      <c r="V114" s="17"/>
      <c r="W114" s="21"/>
      <c r="X114" s="17"/>
      <c r="Y114" s="17"/>
      <c r="Z114" s="17"/>
      <c r="AA114" s="17"/>
      <c r="AB114" s="17"/>
      <c r="AC114" s="21"/>
      <c r="AD114" s="17"/>
      <c r="AE114" s="17"/>
      <c r="AF114" s="17"/>
      <c r="AG114" s="17"/>
      <c r="AH114" s="17"/>
      <c r="AI114" s="199"/>
      <c r="AJ114" s="17"/>
      <c r="AK114" s="17"/>
      <c r="AL114" s="17"/>
      <c r="AM114" s="17"/>
      <c r="AN114" s="17"/>
      <c r="AO114" s="21"/>
      <c r="AP114" s="21"/>
      <c r="AQ114" s="33"/>
      <c r="AR114" s="77"/>
      <c r="AS114" s="77"/>
      <c r="AT114" s="77"/>
      <c r="AU114" s="77"/>
      <c r="AV114" s="77"/>
      <c r="AW114" s="77"/>
      <c r="AX114" s="77"/>
      <c r="AY114" s="77"/>
      <c r="AZ114" s="17"/>
      <c r="BA114" s="17"/>
      <c r="BB114" s="17"/>
      <c r="BC114" s="17"/>
      <c r="BD114" s="17"/>
      <c r="BE114" s="17"/>
      <c r="BF114" s="17"/>
      <c r="BG114" s="17"/>
      <c r="BH114" s="17"/>
    </row>
    <row r="115" spans="1:60" ht="16.399999999999999" customHeight="1" x14ac:dyDescent="0.35">
      <c r="A115" s="750" t="s">
        <v>214</v>
      </c>
      <c r="B115" s="698"/>
      <c r="C115" s="698"/>
      <c r="D115" s="698"/>
      <c r="E115" s="698"/>
      <c r="F115" s="698"/>
      <c r="G115" s="698"/>
      <c r="H115" s="698"/>
      <c r="I115" s="698"/>
      <c r="J115" s="698"/>
      <c r="K115" s="698"/>
      <c r="L115" s="698"/>
      <c r="M115" s="218"/>
      <c r="N115" s="218"/>
      <c r="O115" s="218"/>
      <c r="P115" s="218"/>
      <c r="Q115" s="218"/>
      <c r="R115" s="218"/>
      <c r="S115" s="218"/>
      <c r="T115" s="218"/>
      <c r="U115" s="371"/>
      <c r="V115" s="371"/>
      <c r="W115" s="17"/>
      <c r="X115" s="17"/>
      <c r="Y115" s="17"/>
      <c r="Z115" s="17"/>
      <c r="AA115" s="17"/>
      <c r="AB115" s="17"/>
      <c r="AC115" s="17"/>
      <c r="AD115" s="17"/>
      <c r="AE115" s="17"/>
      <c r="AF115" s="17"/>
      <c r="AG115" s="17"/>
      <c r="AH115" s="17"/>
      <c r="AI115" s="17"/>
      <c r="AJ115" s="17"/>
      <c r="AK115" s="17"/>
      <c r="AL115" s="17"/>
      <c r="AM115" s="17"/>
      <c r="AN115" s="17"/>
      <c r="AO115" s="17"/>
      <c r="AP115" s="372"/>
      <c r="AQ115" s="33"/>
      <c r="AR115" s="17"/>
      <c r="AS115" s="17"/>
      <c r="AT115" s="17"/>
      <c r="AU115" s="17"/>
      <c r="AV115" s="17"/>
      <c r="AW115" s="17"/>
      <c r="AX115" s="17"/>
      <c r="AY115" s="17"/>
      <c r="AZ115" s="17"/>
      <c r="BA115" s="17"/>
      <c r="BB115" s="17"/>
      <c r="BC115" s="17"/>
      <c r="BD115" s="17"/>
      <c r="BE115" s="17"/>
      <c r="BF115" s="17"/>
      <c r="BG115" s="17"/>
      <c r="BH115" s="17"/>
    </row>
    <row r="116" spans="1:60" ht="16.399999999999999" customHeight="1" thickBot="1" x14ac:dyDescent="0.4">
      <c r="A116" s="373"/>
      <c r="B116" s="173"/>
      <c r="C116" s="173"/>
      <c r="D116" s="173"/>
      <c r="E116" s="173"/>
      <c r="F116" s="173"/>
      <c r="G116" s="173"/>
      <c r="H116" s="173"/>
      <c r="I116" s="173"/>
      <c r="J116" s="173"/>
      <c r="K116" s="173"/>
      <c r="L116" s="173"/>
      <c r="M116" s="218"/>
      <c r="N116" s="218"/>
      <c r="O116" s="218"/>
      <c r="P116" s="218"/>
      <c r="Q116" s="218"/>
      <c r="R116" s="218"/>
      <c r="S116" s="218"/>
      <c r="T116" s="218"/>
      <c r="U116" s="371"/>
      <c r="V116" s="371"/>
      <c r="W116" s="17"/>
      <c r="X116" s="17"/>
      <c r="Y116" s="17"/>
      <c r="Z116" s="17"/>
      <c r="AA116" s="17"/>
      <c r="AB116" s="17"/>
      <c r="AC116" s="17"/>
      <c r="AD116" s="17"/>
      <c r="AE116" s="17"/>
      <c r="AF116" s="17"/>
      <c r="AG116" s="17"/>
      <c r="AH116" s="17"/>
      <c r="AI116" s="17"/>
      <c r="AJ116" s="17"/>
      <c r="AK116" s="17"/>
      <c r="AL116" s="17"/>
      <c r="AM116" s="17"/>
      <c r="AN116" s="17"/>
      <c r="AO116" s="17"/>
      <c r="AP116" s="372"/>
      <c r="AQ116" s="33"/>
      <c r="AR116" s="17"/>
      <c r="AS116" s="17"/>
      <c r="AT116" s="17"/>
      <c r="AU116" s="17"/>
      <c r="AV116" s="17"/>
      <c r="AW116" s="17"/>
      <c r="AX116" s="17"/>
      <c r="AY116" s="17"/>
      <c r="AZ116" s="17"/>
      <c r="BA116" s="17"/>
      <c r="BB116" s="17"/>
      <c r="BC116" s="17"/>
      <c r="BD116" s="17"/>
      <c r="BE116" s="17"/>
      <c r="BF116" s="17"/>
      <c r="BG116" s="17"/>
      <c r="BH116" s="17"/>
    </row>
    <row r="117" spans="1:60" ht="219.75" customHeight="1" thickBot="1" x14ac:dyDescent="0.4">
      <c r="A117" s="747" t="s">
        <v>421</v>
      </c>
      <c r="B117" s="748"/>
      <c r="C117" s="748"/>
      <c r="D117" s="748"/>
      <c r="E117" s="748"/>
      <c r="F117" s="748"/>
      <c r="G117" s="748"/>
      <c r="H117" s="748"/>
      <c r="I117" s="748"/>
      <c r="J117" s="748"/>
      <c r="K117" s="748"/>
      <c r="L117" s="749"/>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34"/>
      <c r="AQ117" s="33"/>
      <c r="AR117" s="17"/>
      <c r="AS117" s="17"/>
      <c r="AT117" s="17"/>
      <c r="AU117" s="17"/>
      <c r="AV117" s="17"/>
      <c r="AW117" s="17"/>
      <c r="AX117" s="17"/>
      <c r="AY117" s="17"/>
      <c r="AZ117" s="17"/>
      <c r="BA117" s="17"/>
      <c r="BB117" s="17"/>
      <c r="BC117" s="17"/>
      <c r="BD117" s="17"/>
      <c r="BE117" s="17"/>
      <c r="BF117" s="17"/>
      <c r="BG117" s="17"/>
      <c r="BH117" s="17"/>
    </row>
    <row r="118" spans="1:60" ht="16" customHeight="1" x14ac:dyDescent="0.35">
      <c r="A118" s="746"/>
      <c r="B118" s="698"/>
      <c r="C118" s="698"/>
      <c r="D118" s="698"/>
      <c r="E118" s="698"/>
      <c r="F118" s="698"/>
      <c r="G118" s="698"/>
      <c r="H118" s="698"/>
      <c r="I118" s="698"/>
      <c r="J118" s="698"/>
      <c r="K118" s="698"/>
      <c r="L118" s="698"/>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34"/>
      <c r="AQ118" s="33"/>
      <c r="AR118" s="17"/>
      <c r="AS118" s="17"/>
      <c r="AT118" s="17"/>
      <c r="AU118" s="17"/>
      <c r="AV118" s="17"/>
      <c r="AW118" s="17"/>
      <c r="AX118" s="17"/>
      <c r="AY118" s="17"/>
      <c r="AZ118" s="17"/>
      <c r="BA118" s="17"/>
      <c r="BB118" s="17"/>
      <c r="BC118" s="17"/>
      <c r="BD118" s="17"/>
      <c r="BE118" s="17"/>
      <c r="BF118" s="17"/>
      <c r="BG118" s="17"/>
      <c r="BH118" s="17"/>
    </row>
    <row r="119" spans="1:60" ht="14.5" customHeight="1" x14ac:dyDescent="0.35">
      <c r="A119" s="746"/>
      <c r="B119" s="698"/>
      <c r="C119" s="698"/>
      <c r="D119" s="698"/>
      <c r="E119" s="698"/>
      <c r="F119" s="698"/>
      <c r="G119" s="698"/>
      <c r="H119" s="698"/>
      <c r="I119" s="698"/>
      <c r="J119" s="698"/>
      <c r="K119" s="698"/>
      <c r="L119" s="698"/>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34"/>
      <c r="AQ119" s="33"/>
      <c r="AR119" s="17"/>
      <c r="AS119" s="17"/>
      <c r="AT119" s="17"/>
      <c r="AU119" s="17"/>
      <c r="AV119" s="17"/>
      <c r="AW119" s="17"/>
      <c r="AX119" s="17"/>
      <c r="AY119" s="17"/>
      <c r="AZ119" s="17"/>
      <c r="BA119" s="17"/>
      <c r="BB119" s="17"/>
      <c r="BC119" s="17"/>
      <c r="BD119" s="17"/>
      <c r="BE119" s="17"/>
      <c r="BF119" s="17"/>
      <c r="BG119" s="17"/>
      <c r="BH119" s="17"/>
    </row>
    <row r="120" spans="1:60" ht="15.75" customHeight="1" x14ac:dyDescent="0.35">
      <c r="A120" s="746"/>
      <c r="B120" s="698"/>
      <c r="C120" s="698"/>
      <c r="D120" s="698"/>
      <c r="E120" s="698"/>
      <c r="F120" s="698"/>
      <c r="G120" s="698"/>
      <c r="H120" s="698"/>
      <c r="I120" s="698"/>
      <c r="J120" s="698"/>
      <c r="K120" s="698"/>
      <c r="L120" s="698"/>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34"/>
      <c r="AQ120" s="33"/>
      <c r="AR120" s="17"/>
      <c r="AS120" s="17"/>
      <c r="AT120" s="17"/>
      <c r="AU120" s="17"/>
      <c r="AV120" s="17"/>
      <c r="AW120" s="17"/>
      <c r="AX120" s="17"/>
      <c r="AY120" s="17"/>
      <c r="AZ120" s="17"/>
      <c r="BA120" s="17"/>
      <c r="BB120" s="17"/>
      <c r="BC120" s="17"/>
      <c r="BD120" s="17"/>
      <c r="BE120" s="17"/>
      <c r="BF120" s="17"/>
      <c r="BG120" s="17"/>
      <c r="BH120" s="17"/>
    </row>
    <row r="121" spans="1:60" x14ac:dyDescent="0.3">
      <c r="Y121" s="17"/>
      <c r="Z121" s="17"/>
      <c r="AA121" s="17"/>
      <c r="AB121" s="17"/>
      <c r="AC121" s="17"/>
      <c r="AD121" s="17"/>
      <c r="AE121" s="17"/>
      <c r="AF121" s="17"/>
      <c r="AG121" s="17"/>
      <c r="AH121" s="17"/>
      <c r="AI121" s="17"/>
      <c r="AK121" s="17"/>
      <c r="AL121" s="17"/>
      <c r="AM121" s="17"/>
      <c r="AN121" s="17"/>
      <c r="AO121" s="17"/>
      <c r="AP121" s="34"/>
      <c r="AQ121" s="33"/>
      <c r="AR121" s="17"/>
      <c r="AS121" s="17"/>
      <c r="AT121" s="17"/>
      <c r="AU121" s="17"/>
      <c r="AV121" s="17"/>
      <c r="AW121" s="17"/>
      <c r="AX121" s="17"/>
      <c r="AY121" s="17"/>
      <c r="AZ121" s="17"/>
      <c r="BA121" s="17"/>
      <c r="BB121" s="17"/>
      <c r="BC121" s="17"/>
      <c r="BD121" s="17"/>
      <c r="BE121" s="17"/>
      <c r="BF121" s="17"/>
      <c r="BG121" s="17"/>
      <c r="BH121" s="17"/>
    </row>
  </sheetData>
  <sheetProtection algorithmName="SHA-512" hashValue="biyTu6pksv6e4YKYGgBQJcqDhmSQk8gzT2QF2AqpVDd7aAKzze5qw2j/f77ngyv9nHJAoaxqLEBvlkqRp8vG8A==" saltValue="GJ/yUIxt/chcxnDHBkAJkA==" spinCount="100000" sheet="1" objects="1" scenarios="1"/>
  <mergeCells count="204">
    <mergeCell ref="B2:C2"/>
    <mergeCell ref="D2:J2"/>
    <mergeCell ref="B3:C3"/>
    <mergeCell ref="D3:J3"/>
    <mergeCell ref="B8:C8"/>
    <mergeCell ref="I8:J8"/>
    <mergeCell ref="B9:C9"/>
    <mergeCell ref="I9:J9"/>
    <mergeCell ref="A21:A43"/>
    <mergeCell ref="F21:G21"/>
    <mergeCell ref="B4:C4"/>
    <mergeCell ref="I4:J4"/>
    <mergeCell ref="B5:C5"/>
    <mergeCell ref="I5:J6"/>
    <mergeCell ref="B6:C6"/>
    <mergeCell ref="B7:C7"/>
    <mergeCell ref="L21:M21"/>
    <mergeCell ref="R21:S21"/>
    <mergeCell ref="X21:Y21"/>
    <mergeCell ref="AD21:AE21"/>
    <mergeCell ref="AJ21:AK21"/>
    <mergeCell ref="B43:H43"/>
    <mergeCell ref="L43:N43"/>
    <mergeCell ref="R43:T43"/>
    <mergeCell ref="X43:Z43"/>
    <mergeCell ref="AD43:AF43"/>
    <mergeCell ref="AJ43:AL43"/>
    <mergeCell ref="A45:A65"/>
    <mergeCell ref="B45:E45"/>
    <mergeCell ref="B46:E46"/>
    <mergeCell ref="B47:J47"/>
    <mergeCell ref="L47:P47"/>
    <mergeCell ref="R47:V47"/>
    <mergeCell ref="X47:AB47"/>
    <mergeCell ref="AD47:AH47"/>
    <mergeCell ref="AJ47:AN47"/>
    <mergeCell ref="R52:V52"/>
    <mergeCell ref="X52:AB52"/>
    <mergeCell ref="AD52:AH52"/>
    <mergeCell ref="AJ52:AN52"/>
    <mergeCell ref="B53:E53"/>
    <mergeCell ref="F53:J53"/>
    <mergeCell ref="B48:E48"/>
    <mergeCell ref="B49:E49"/>
    <mergeCell ref="B50:E50"/>
    <mergeCell ref="B51:E51"/>
    <mergeCell ref="B52:J52"/>
    <mergeCell ref="L52:P52"/>
    <mergeCell ref="B60:E60"/>
    <mergeCell ref="B61:E61"/>
    <mergeCell ref="B62:E62"/>
    <mergeCell ref="B63:E63"/>
    <mergeCell ref="B64:E64"/>
    <mergeCell ref="B65:J65"/>
    <mergeCell ref="B54:E54"/>
    <mergeCell ref="B55:E55"/>
    <mergeCell ref="B56:E56"/>
    <mergeCell ref="B57:E57"/>
    <mergeCell ref="B58:E58"/>
    <mergeCell ref="B59:E59"/>
    <mergeCell ref="B71:J71"/>
    <mergeCell ref="L71:P71"/>
    <mergeCell ref="R71:V71"/>
    <mergeCell ref="X71:AB71"/>
    <mergeCell ref="AD71:AH71"/>
    <mergeCell ref="AJ71:AN71"/>
    <mergeCell ref="L65:P65"/>
    <mergeCell ref="R65:V65"/>
    <mergeCell ref="X65:AB65"/>
    <mergeCell ref="AD65:AH65"/>
    <mergeCell ref="AJ65:AN65"/>
    <mergeCell ref="B67:E67"/>
    <mergeCell ref="B68:E68"/>
    <mergeCell ref="B69:E69"/>
    <mergeCell ref="B70:E70"/>
    <mergeCell ref="L79:P79"/>
    <mergeCell ref="R79:V79"/>
    <mergeCell ref="X79:AB79"/>
    <mergeCell ref="AD79:AH79"/>
    <mergeCell ref="B72:E72"/>
    <mergeCell ref="B73:E73"/>
    <mergeCell ref="B74:E74"/>
    <mergeCell ref="B75:E75"/>
    <mergeCell ref="B76:E76"/>
    <mergeCell ref="B77:E77"/>
    <mergeCell ref="AD91:AH91"/>
    <mergeCell ref="F94:J94"/>
    <mergeCell ref="L94:P94"/>
    <mergeCell ref="R94:V94"/>
    <mergeCell ref="X94:AB94"/>
    <mergeCell ref="AD94:AH94"/>
    <mergeCell ref="AJ79:AN79"/>
    <mergeCell ref="A81:A89"/>
    <mergeCell ref="B81:E81"/>
    <mergeCell ref="B82:C82"/>
    <mergeCell ref="B83:E83"/>
    <mergeCell ref="B84:E84"/>
    <mergeCell ref="B85:E85"/>
    <mergeCell ref="B86:E86"/>
    <mergeCell ref="B87:E87"/>
    <mergeCell ref="B89:J89"/>
    <mergeCell ref="A67:A79"/>
    <mergeCell ref="L89:P89"/>
    <mergeCell ref="R89:V89"/>
    <mergeCell ref="X89:AB89"/>
    <mergeCell ref="AD89:AH89"/>
    <mergeCell ref="AJ89:AN89"/>
    <mergeCell ref="B78:E78"/>
    <mergeCell ref="B79:J79"/>
    <mergeCell ref="AJ94:AN94"/>
    <mergeCell ref="AJ91:AN91"/>
    <mergeCell ref="F93:J93"/>
    <mergeCell ref="L93:P93"/>
    <mergeCell ref="R93:V93"/>
    <mergeCell ref="X93:AB93"/>
    <mergeCell ref="AD93:AH93"/>
    <mergeCell ref="AJ93:AN93"/>
    <mergeCell ref="F96:J96"/>
    <mergeCell ref="L96:P96"/>
    <mergeCell ref="R96:V96"/>
    <mergeCell ref="X96:AB96"/>
    <mergeCell ref="AD96:AH96"/>
    <mergeCell ref="AJ96:AN96"/>
    <mergeCell ref="F95:J95"/>
    <mergeCell ref="L95:P95"/>
    <mergeCell ref="R95:V95"/>
    <mergeCell ref="X95:AB95"/>
    <mergeCell ref="AD95:AH95"/>
    <mergeCell ref="AJ95:AN95"/>
    <mergeCell ref="F91:J91"/>
    <mergeCell ref="L91:P91"/>
    <mergeCell ref="R91:V91"/>
    <mergeCell ref="X91:AB91"/>
    <mergeCell ref="F98:J98"/>
    <mergeCell ref="L98:P98"/>
    <mergeCell ref="R98:V98"/>
    <mergeCell ref="X98:AB98"/>
    <mergeCell ref="AD98:AH98"/>
    <mergeCell ref="AJ98:AN98"/>
    <mergeCell ref="F97:J97"/>
    <mergeCell ref="L97:P97"/>
    <mergeCell ref="R97:V97"/>
    <mergeCell ref="X97:AB97"/>
    <mergeCell ref="AD97:AH97"/>
    <mergeCell ref="AJ97:AN97"/>
    <mergeCell ref="F101:J101"/>
    <mergeCell ref="L101:P101"/>
    <mergeCell ref="R101:V101"/>
    <mergeCell ref="X101:AB101"/>
    <mergeCell ref="AD101:AH101"/>
    <mergeCell ref="AJ101:AN101"/>
    <mergeCell ref="F100:J100"/>
    <mergeCell ref="L100:P100"/>
    <mergeCell ref="R100:V100"/>
    <mergeCell ref="X100:AB100"/>
    <mergeCell ref="AD100:AH100"/>
    <mergeCell ref="AJ100:AN100"/>
    <mergeCell ref="F103:J103"/>
    <mergeCell ref="L103:P103"/>
    <mergeCell ref="R103:V103"/>
    <mergeCell ref="X103:AB103"/>
    <mergeCell ref="AD103:AH103"/>
    <mergeCell ref="AJ103:AN103"/>
    <mergeCell ref="F102:J102"/>
    <mergeCell ref="L102:P102"/>
    <mergeCell ref="R102:V102"/>
    <mergeCell ref="X102:AB102"/>
    <mergeCell ref="AD102:AH102"/>
    <mergeCell ref="AJ102:AN102"/>
    <mergeCell ref="F105:J105"/>
    <mergeCell ref="L105:P105"/>
    <mergeCell ref="R105:V105"/>
    <mergeCell ref="X105:AB105"/>
    <mergeCell ref="AD105:AH105"/>
    <mergeCell ref="AJ105:AN105"/>
    <mergeCell ref="F104:J104"/>
    <mergeCell ref="L104:P104"/>
    <mergeCell ref="R104:V104"/>
    <mergeCell ref="X104:AB104"/>
    <mergeCell ref="AD104:AH104"/>
    <mergeCell ref="AJ104:AN104"/>
    <mergeCell ref="AD108:AH108"/>
    <mergeCell ref="AJ108:AN108"/>
    <mergeCell ref="F107:J107"/>
    <mergeCell ref="L107:P107"/>
    <mergeCell ref="R107:V107"/>
    <mergeCell ref="X107:AB107"/>
    <mergeCell ref="AD107:AH107"/>
    <mergeCell ref="AJ107:AN107"/>
    <mergeCell ref="F106:J106"/>
    <mergeCell ref="L106:P106"/>
    <mergeCell ref="R106:V106"/>
    <mergeCell ref="X106:AB106"/>
    <mergeCell ref="AD106:AH106"/>
    <mergeCell ref="AJ106:AN106"/>
    <mergeCell ref="A115:L115"/>
    <mergeCell ref="A117:L117"/>
    <mergeCell ref="A118:L118"/>
    <mergeCell ref="A119:L119"/>
    <mergeCell ref="A120:L120"/>
    <mergeCell ref="F108:J108"/>
    <mergeCell ref="L108:P108"/>
    <mergeCell ref="R108:V108"/>
    <mergeCell ref="X108:AB108"/>
  </mergeCells>
  <dataValidations count="3">
    <dataValidation type="list" allowBlank="1" showErrorMessage="1" sqref="C23:C42" xr:uid="{022DED5D-22C3-4882-817C-4B6C539C9626}">
      <formula1>$D$10:$D$11</formula1>
    </dataValidation>
    <dataValidation type="list" allowBlank="1" showErrorMessage="1" sqref="E23:E42" xr:uid="{633442E9-679B-426B-9AA9-C2C60314F9E7}">
      <formula1>$E$10:$E$11</formula1>
    </dataValidation>
    <dataValidation type="list" sqref="D23:D39" xr:uid="{653C842D-B927-420F-9D70-74C89E2C93A2}">
      <formula1>$D$12:$D$18</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1DA8A-85B1-4811-93C4-746F56E41552}">
  <dimension ref="A1:BH121"/>
  <sheetViews>
    <sheetView topLeftCell="A55" zoomScale="115" zoomScaleNormal="115" workbookViewId="0">
      <selection activeCell="B60" sqref="B60:E60"/>
    </sheetView>
  </sheetViews>
  <sheetFormatPr defaultColWidth="9.1796875" defaultRowHeight="13" x14ac:dyDescent="0.3"/>
  <cols>
    <col min="1" max="1" width="5.453125" style="1" customWidth="1"/>
    <col min="2" max="2" width="28.453125" style="1" customWidth="1"/>
    <col min="3" max="3" width="7.54296875" style="1" customWidth="1"/>
    <col min="4" max="4" width="30.453125" style="1" customWidth="1"/>
    <col min="5" max="5" width="10.453125" style="1" customWidth="1"/>
    <col min="6" max="6" width="10.54296875" style="1" customWidth="1"/>
    <col min="7" max="7" width="9.81640625" style="1" customWidth="1"/>
    <col min="8" max="8" width="10" style="1" customWidth="1"/>
    <col min="9" max="9" width="10.54296875" style="1" customWidth="1"/>
    <col min="10" max="10" width="9.7265625" style="1" customWidth="1"/>
    <col min="11" max="11" width="11.81640625" style="1" customWidth="1"/>
    <col min="12" max="12" width="11.54296875" style="1" customWidth="1"/>
    <col min="13" max="13" width="9.81640625" style="1" customWidth="1"/>
    <col min="14" max="14" width="9.54296875" style="1" customWidth="1"/>
    <col min="15" max="15" width="10.54296875" style="1" customWidth="1"/>
    <col min="16" max="16" width="9.81640625" style="1" customWidth="1"/>
    <col min="17" max="17" width="12.26953125" style="1" customWidth="1"/>
    <col min="18" max="18" width="10.7265625" style="1" customWidth="1"/>
    <col min="19" max="19" width="9.81640625" style="1" customWidth="1"/>
    <col min="20" max="20" width="9.54296875" style="1" customWidth="1"/>
    <col min="21" max="21" width="10.54296875" style="1" customWidth="1"/>
    <col min="22" max="22" width="9.7265625" style="1" customWidth="1"/>
    <col min="23" max="23" width="12.1796875" style="1" customWidth="1"/>
    <col min="24" max="24" width="11.54296875" style="1" customWidth="1"/>
    <col min="25" max="25" width="9.81640625" style="1" customWidth="1"/>
    <col min="26" max="26" width="9.54296875" style="1" customWidth="1"/>
    <col min="27" max="27" width="9.81640625" style="1" customWidth="1"/>
    <col min="28" max="28" width="9" style="1" customWidth="1"/>
    <col min="29" max="29" width="12.26953125" style="1" customWidth="1"/>
    <col min="30" max="30" width="11.54296875" style="1" customWidth="1"/>
    <col min="31" max="31" width="9.81640625" style="1" customWidth="1"/>
    <col min="32" max="32" width="9" style="1" customWidth="1"/>
    <col min="33" max="33" width="10.26953125" style="1" customWidth="1"/>
    <col min="34" max="34" width="9" style="1" customWidth="1"/>
    <col min="35" max="35" width="12" style="1" customWidth="1"/>
    <col min="36" max="36" width="11.54296875" style="1" hidden="1" customWidth="1"/>
    <col min="37" max="37" width="9.81640625" style="1" hidden="1" customWidth="1"/>
    <col min="38" max="38" width="9.54296875" style="1" hidden="1" customWidth="1"/>
    <col min="39" max="39" width="9.81640625" style="1" hidden="1" customWidth="1"/>
    <col min="40" max="40" width="9" style="1" hidden="1" customWidth="1"/>
    <col min="41" max="41" width="12.26953125" style="1" hidden="1" customWidth="1"/>
    <col min="42" max="42" width="14.26953125" style="200" customWidth="1"/>
    <col min="43" max="43" width="12.1796875" style="201" customWidth="1"/>
    <col min="44" max="44" width="2.54296875" style="1" customWidth="1"/>
    <col min="45" max="45" width="13.54296875" style="1" customWidth="1"/>
    <col min="46" max="50" width="9" style="1" customWidth="1"/>
    <col min="51" max="16384" width="9.1796875" style="1"/>
  </cols>
  <sheetData>
    <row r="1" spans="1:53" x14ac:dyDescent="0.3">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34"/>
      <c r="AQ1" s="33"/>
      <c r="AR1" s="17"/>
      <c r="AS1" s="17"/>
      <c r="AT1" s="17"/>
      <c r="AU1" s="17"/>
      <c r="AV1" s="17"/>
      <c r="AW1" s="17"/>
      <c r="AX1" s="17"/>
      <c r="AY1" s="17"/>
      <c r="AZ1" s="17"/>
      <c r="BA1" s="17"/>
    </row>
    <row r="2" spans="1:53" ht="21.75" customHeight="1" x14ac:dyDescent="0.35">
      <c r="A2" s="17"/>
      <c r="B2" s="718" t="s">
        <v>205</v>
      </c>
      <c r="C2" s="723"/>
      <c r="D2" s="720"/>
      <c r="E2" s="728"/>
      <c r="F2" s="728"/>
      <c r="G2" s="728"/>
      <c r="H2" s="728"/>
      <c r="I2" s="728"/>
      <c r="J2" s="729"/>
      <c r="L2" s="279" t="s">
        <v>156</v>
      </c>
      <c r="N2" s="218"/>
      <c r="O2" s="218"/>
      <c r="P2" s="218"/>
      <c r="Q2" s="218"/>
      <c r="R2" s="218"/>
      <c r="S2" s="17"/>
      <c r="T2" s="17"/>
      <c r="U2" s="17"/>
      <c r="V2" s="17"/>
      <c r="W2" s="17"/>
      <c r="X2" s="17"/>
      <c r="Y2" s="17"/>
      <c r="Z2" s="17"/>
      <c r="AA2" s="17"/>
      <c r="AB2" s="17"/>
      <c r="AC2" s="17"/>
      <c r="AD2" s="17"/>
      <c r="AE2" s="17"/>
      <c r="AF2" s="17"/>
      <c r="AG2" s="17"/>
      <c r="AH2" s="17"/>
      <c r="AI2" s="17"/>
      <c r="AJ2" s="17"/>
      <c r="AK2" s="17"/>
      <c r="AL2" s="17"/>
      <c r="AM2" s="17"/>
      <c r="AN2" s="17"/>
      <c r="AO2" s="17"/>
      <c r="AP2" s="34"/>
      <c r="AQ2" s="33"/>
      <c r="AR2" s="17"/>
      <c r="AS2" s="17"/>
      <c r="AT2" s="17"/>
      <c r="AU2" s="17"/>
      <c r="AV2" s="17"/>
      <c r="AW2" s="17"/>
      <c r="AX2" s="17"/>
      <c r="AY2" s="17"/>
      <c r="AZ2" s="17"/>
      <c r="BA2" s="17"/>
    </row>
    <row r="3" spans="1:53" ht="34" customHeight="1" x14ac:dyDescent="0.35">
      <c r="A3" s="17"/>
      <c r="B3" s="835" t="s">
        <v>158</v>
      </c>
      <c r="C3" s="836"/>
      <c r="D3" s="869" t="s">
        <v>425</v>
      </c>
      <c r="E3" s="870"/>
      <c r="F3" s="870"/>
      <c r="G3" s="870"/>
      <c r="H3" s="870"/>
      <c r="I3" s="870"/>
      <c r="J3" s="871"/>
      <c r="K3" s="17"/>
      <c r="L3" s="17"/>
      <c r="N3" s="218"/>
      <c r="O3" s="218"/>
      <c r="P3" s="218"/>
      <c r="Q3" s="218"/>
      <c r="S3" s="17"/>
      <c r="T3" s="17"/>
      <c r="U3" s="14"/>
      <c r="V3" s="14"/>
      <c r="W3" s="14"/>
      <c r="X3" s="14"/>
      <c r="Y3" s="17"/>
      <c r="Z3" s="17"/>
      <c r="AA3" s="17"/>
      <c r="AB3" s="15"/>
      <c r="AC3" s="15"/>
      <c r="AD3" s="15"/>
      <c r="AE3" s="17"/>
      <c r="AF3" s="17"/>
      <c r="AG3" s="17"/>
      <c r="AH3" s="15"/>
      <c r="AI3" s="15"/>
      <c r="AJ3" s="14"/>
      <c r="AK3" s="17"/>
      <c r="AL3" s="17"/>
      <c r="AM3" s="17"/>
      <c r="AN3" s="15"/>
      <c r="AO3" s="15"/>
      <c r="AP3" s="16"/>
      <c r="AQ3" s="354"/>
      <c r="AR3" s="17"/>
      <c r="AS3" s="17"/>
      <c r="AT3" s="17"/>
      <c r="AU3" s="17"/>
      <c r="AV3" s="17"/>
      <c r="AW3" s="17"/>
      <c r="AX3" s="17"/>
      <c r="AY3" s="17"/>
      <c r="AZ3" s="17"/>
      <c r="BA3" s="17"/>
    </row>
    <row r="4" spans="1:53" ht="16.5" customHeight="1" x14ac:dyDescent="0.35">
      <c r="A4" s="17"/>
      <c r="B4" s="718" t="s">
        <v>10</v>
      </c>
      <c r="C4" s="723"/>
      <c r="D4" s="374">
        <f>Instructions!C6</f>
        <v>0</v>
      </c>
      <c r="E4" s="288"/>
      <c r="G4" s="17"/>
      <c r="H4" s="17"/>
      <c r="I4" s="834" t="s">
        <v>11</v>
      </c>
      <c r="J4" s="834"/>
      <c r="K4" s="17"/>
      <c r="L4" s="17"/>
      <c r="M4" s="17"/>
      <c r="N4" s="17"/>
      <c r="O4" s="17"/>
      <c r="P4" s="18"/>
      <c r="Q4" s="18"/>
      <c r="R4" s="17"/>
      <c r="S4" s="17"/>
      <c r="T4" s="17"/>
      <c r="U4" s="17"/>
      <c r="V4" s="18"/>
      <c r="W4" s="18"/>
      <c r="X4" s="18"/>
      <c r="Y4" s="17"/>
      <c r="Z4" s="17"/>
      <c r="AA4" s="17"/>
      <c r="AB4" s="18"/>
      <c r="AC4" s="18"/>
      <c r="AD4" s="18"/>
      <c r="AE4" s="17"/>
      <c r="AF4" s="17"/>
      <c r="AG4" s="17"/>
      <c r="AH4" s="18"/>
      <c r="AI4" s="18"/>
      <c r="AJ4" s="18"/>
      <c r="AK4" s="17"/>
      <c r="AL4" s="17"/>
      <c r="AM4" s="17"/>
      <c r="AN4" s="18"/>
      <c r="AO4" s="18"/>
      <c r="AP4" s="19"/>
      <c r="AQ4" s="19"/>
      <c r="AR4" s="17"/>
      <c r="AS4" s="17"/>
      <c r="AT4" s="17"/>
      <c r="AU4" s="17"/>
      <c r="AV4" s="17"/>
      <c r="AW4" s="17"/>
      <c r="AX4" s="17"/>
      <c r="AY4" s="17"/>
      <c r="AZ4" s="17"/>
      <c r="BA4" s="17"/>
    </row>
    <row r="5" spans="1:53" ht="17.25" customHeight="1" x14ac:dyDescent="0.35">
      <c r="A5" s="17"/>
      <c r="B5" s="716" t="s">
        <v>12</v>
      </c>
      <c r="C5" s="717"/>
      <c r="D5" s="375">
        <f>Instructions!C8</f>
        <v>0</v>
      </c>
      <c r="E5" s="20"/>
      <c r="G5" s="17"/>
      <c r="H5" s="17"/>
      <c r="I5" s="826">
        <v>0</v>
      </c>
      <c r="J5" s="826"/>
      <c r="K5" s="17"/>
      <c r="L5" s="17"/>
      <c r="M5" s="17"/>
      <c r="N5" s="17"/>
      <c r="O5" s="17"/>
      <c r="P5" s="18"/>
      <c r="Q5" s="18"/>
      <c r="R5" s="18"/>
      <c r="S5" s="17"/>
      <c r="T5" s="17"/>
      <c r="U5" s="17"/>
      <c r="V5" s="18"/>
      <c r="W5" s="18"/>
      <c r="X5" s="18"/>
      <c r="Y5" s="17"/>
      <c r="Z5" s="17"/>
      <c r="AA5" s="17"/>
      <c r="AB5" s="18"/>
      <c r="AC5" s="18"/>
      <c r="AD5" s="18"/>
      <c r="AE5" s="17"/>
      <c r="AF5" s="17"/>
      <c r="AG5" s="17"/>
      <c r="AH5" s="18"/>
      <c r="AI5" s="18"/>
      <c r="AJ5" s="18"/>
      <c r="AK5" s="17"/>
      <c r="AL5" s="17"/>
      <c r="AM5" s="17"/>
      <c r="AN5" s="18"/>
      <c r="AO5" s="18"/>
      <c r="AP5" s="19"/>
      <c r="AQ5" s="19"/>
      <c r="AR5" s="17"/>
      <c r="AS5" s="17"/>
      <c r="AT5" s="17"/>
      <c r="AU5" s="17"/>
      <c r="AV5" s="17"/>
      <c r="AW5" s="17"/>
      <c r="AX5" s="17"/>
      <c r="AY5" s="17"/>
      <c r="AZ5" s="17"/>
      <c r="BA5" s="17"/>
    </row>
    <row r="6" spans="1:53" ht="16.5" customHeight="1" x14ac:dyDescent="0.35">
      <c r="A6" s="17"/>
      <c r="B6" s="716" t="s">
        <v>13</v>
      </c>
      <c r="C6" s="717"/>
      <c r="D6" s="375">
        <f>Instructions!C9</f>
        <v>0</v>
      </c>
      <c r="E6" s="20"/>
      <c r="G6" s="17"/>
      <c r="H6" s="17"/>
      <c r="I6" s="826"/>
      <c r="J6" s="826"/>
      <c r="K6" s="17"/>
      <c r="L6" s="17"/>
      <c r="M6" s="21"/>
      <c r="N6" s="17"/>
      <c r="O6" s="17"/>
      <c r="P6" s="18"/>
      <c r="Q6" s="18"/>
      <c r="R6" s="18"/>
      <c r="S6" s="17"/>
      <c r="T6" s="17"/>
      <c r="U6" s="17"/>
      <c r="V6" s="18"/>
      <c r="W6" s="18"/>
      <c r="X6" s="18"/>
      <c r="Y6" s="17"/>
      <c r="Z6" s="17"/>
      <c r="AA6" s="17"/>
      <c r="AB6" s="18"/>
      <c r="AC6" s="18"/>
      <c r="AD6" s="18"/>
      <c r="AE6" s="17"/>
      <c r="AF6" s="17"/>
      <c r="AG6" s="17"/>
      <c r="AH6" s="18"/>
      <c r="AI6" s="18"/>
      <c r="AJ6" s="18"/>
      <c r="AK6" s="17"/>
      <c r="AL6" s="17"/>
      <c r="AM6" s="17"/>
      <c r="AN6" s="18"/>
      <c r="AO6" s="18"/>
      <c r="AP6" s="19"/>
      <c r="AQ6" s="19"/>
      <c r="AR6" s="17"/>
      <c r="AS6" s="17"/>
      <c r="AT6" s="17"/>
      <c r="AU6" s="17"/>
      <c r="AV6" s="17"/>
      <c r="AW6" s="17"/>
      <c r="AX6" s="17"/>
      <c r="AY6" s="17"/>
      <c r="AZ6" s="17"/>
      <c r="BA6" s="17"/>
    </row>
    <row r="7" spans="1:53" ht="15.75" customHeight="1" x14ac:dyDescent="0.35">
      <c r="A7" s="17"/>
      <c r="B7" s="716" t="s">
        <v>14</v>
      </c>
      <c r="C7" s="717"/>
      <c r="D7" s="22">
        <f>IF(D6="",0,(ROUNDUP(((D6-D5)/366),0)))</f>
        <v>0</v>
      </c>
      <c r="E7" s="23"/>
      <c r="G7" s="17"/>
      <c r="H7" s="24"/>
      <c r="I7" s="24"/>
      <c r="J7" s="25"/>
      <c r="K7" s="17"/>
      <c r="L7" s="17"/>
      <c r="M7" s="17"/>
      <c r="N7" s="17"/>
      <c r="O7" s="17"/>
      <c r="P7" s="18"/>
      <c r="Q7" s="18"/>
      <c r="R7" s="18"/>
      <c r="S7" s="17"/>
      <c r="T7" s="17"/>
      <c r="U7" s="17"/>
      <c r="V7" s="18"/>
      <c r="W7" s="18"/>
      <c r="X7" s="18"/>
      <c r="Y7" s="17"/>
      <c r="Z7" s="17"/>
      <c r="AA7" s="17"/>
      <c r="AB7" s="18"/>
      <c r="AC7" s="18"/>
      <c r="AD7" s="18"/>
      <c r="AE7" s="17"/>
      <c r="AF7" s="17"/>
      <c r="AG7" s="17"/>
      <c r="AH7" s="18"/>
      <c r="AI7" s="18"/>
      <c r="AJ7" s="18"/>
      <c r="AK7" s="17"/>
      <c r="AL7" s="17"/>
      <c r="AM7" s="17"/>
      <c r="AN7" s="18"/>
      <c r="AO7" s="18"/>
      <c r="AP7" s="19"/>
      <c r="AQ7" s="19"/>
      <c r="AR7" s="17"/>
      <c r="AS7" s="17"/>
      <c r="AT7" s="17"/>
      <c r="AU7" s="17"/>
      <c r="AV7" s="17"/>
      <c r="AW7" s="17"/>
      <c r="AX7" s="17"/>
      <c r="AY7" s="17"/>
      <c r="AZ7" s="17"/>
      <c r="BA7" s="17"/>
    </row>
    <row r="8" spans="1:53" ht="15.75" customHeight="1" x14ac:dyDescent="0.35">
      <c r="A8" s="17"/>
      <c r="B8" s="827" t="s">
        <v>15</v>
      </c>
      <c r="C8" s="828"/>
      <c r="D8" s="376">
        <f>Instructions!C11</f>
        <v>0</v>
      </c>
      <c r="E8" s="26"/>
      <c r="G8" s="17"/>
      <c r="H8" s="24"/>
      <c r="I8" s="829" t="s">
        <v>16</v>
      </c>
      <c r="J8" s="830"/>
      <c r="K8" s="17"/>
      <c r="L8" s="280"/>
      <c r="M8" s="17"/>
      <c r="N8" s="17"/>
      <c r="O8" s="17"/>
      <c r="P8" s="18"/>
      <c r="Q8" s="18"/>
      <c r="R8" s="18"/>
      <c r="S8" s="17"/>
      <c r="T8" s="17"/>
      <c r="U8" s="17"/>
      <c r="V8" s="18"/>
      <c r="W8" s="18"/>
      <c r="X8" s="18"/>
      <c r="Y8" s="17"/>
      <c r="Z8" s="17"/>
      <c r="AA8" s="17"/>
      <c r="AB8" s="18"/>
      <c r="AC8" s="18"/>
      <c r="AD8" s="18"/>
      <c r="AE8" s="17"/>
      <c r="AF8" s="17"/>
      <c r="AG8" s="17"/>
      <c r="AH8" s="18"/>
      <c r="AI8" s="18"/>
      <c r="AJ8" s="18"/>
      <c r="AK8" s="17"/>
      <c r="AL8" s="17"/>
      <c r="AM8" s="17"/>
      <c r="AN8" s="18"/>
      <c r="AO8" s="18"/>
      <c r="AP8" s="19"/>
      <c r="AQ8" s="19"/>
      <c r="AR8" s="17"/>
      <c r="AS8" s="17"/>
      <c r="AT8" s="17"/>
      <c r="AU8" s="17"/>
      <c r="AV8" s="17"/>
      <c r="AW8" s="17"/>
      <c r="AX8" s="17"/>
      <c r="AY8" s="17"/>
      <c r="AZ8" s="17"/>
      <c r="BA8" s="17"/>
    </row>
    <row r="9" spans="1:53" ht="17.25" customHeight="1" x14ac:dyDescent="0.35">
      <c r="A9" s="17"/>
      <c r="B9" s="831" t="s">
        <v>17</v>
      </c>
      <c r="C9" s="831"/>
      <c r="D9" s="376" t="str">
        <f>Instructions!C12</f>
        <v>MTDC</v>
      </c>
      <c r="E9" s="27"/>
      <c r="F9" s="17"/>
      <c r="G9" s="17"/>
      <c r="H9" s="24"/>
      <c r="I9" s="832">
        <v>0.56999999999999995</v>
      </c>
      <c r="J9" s="833"/>
      <c r="K9" s="17"/>
      <c r="L9" s="280"/>
      <c r="M9" s="17"/>
      <c r="N9" s="17"/>
      <c r="O9" s="17"/>
      <c r="P9" s="18"/>
      <c r="Q9" s="18"/>
      <c r="R9" s="18"/>
      <c r="S9" s="17"/>
      <c r="T9" s="17"/>
      <c r="U9" s="17"/>
      <c r="V9" s="18"/>
      <c r="W9" s="18"/>
      <c r="X9" s="18"/>
      <c r="Y9" s="17"/>
      <c r="Z9" s="17"/>
      <c r="AA9" s="17"/>
      <c r="AB9" s="18"/>
      <c r="AC9" s="18"/>
      <c r="AD9" s="18"/>
      <c r="AE9" s="17"/>
      <c r="AF9" s="17"/>
      <c r="AG9" s="17"/>
      <c r="AH9" s="18"/>
      <c r="AI9" s="18"/>
      <c r="AJ9" s="18"/>
      <c r="AK9" s="17"/>
      <c r="AL9" s="17"/>
      <c r="AM9" s="17"/>
      <c r="AN9" s="18"/>
      <c r="AO9" s="18"/>
      <c r="AP9" s="19"/>
      <c r="AQ9" s="19"/>
      <c r="AR9" s="17"/>
      <c r="AS9" s="17"/>
      <c r="AT9" s="17"/>
      <c r="AU9" s="17"/>
      <c r="AV9" s="17"/>
      <c r="AW9" s="17"/>
      <c r="AX9" s="17"/>
      <c r="AY9" s="17"/>
      <c r="AZ9" s="17"/>
      <c r="BA9" s="17"/>
    </row>
    <row r="10" spans="1:53" ht="17.25" hidden="1" customHeight="1" x14ac:dyDescent="0.35">
      <c r="A10" s="17"/>
      <c r="B10" s="300"/>
      <c r="C10" s="300"/>
      <c r="D10" s="27" t="s">
        <v>33</v>
      </c>
      <c r="E10" s="27" t="s">
        <v>179</v>
      </c>
      <c r="H10" s="301"/>
      <c r="I10" s="302"/>
      <c r="J10" s="303"/>
      <c r="K10" s="17"/>
      <c r="L10" s="280"/>
      <c r="M10" s="17"/>
      <c r="N10" s="17"/>
      <c r="O10" s="17"/>
      <c r="P10" s="18"/>
      <c r="Q10" s="18"/>
      <c r="R10" s="18"/>
      <c r="S10" s="17"/>
      <c r="T10" s="17"/>
      <c r="U10" s="17"/>
      <c r="V10" s="18"/>
      <c r="W10" s="18"/>
      <c r="X10" s="18"/>
      <c r="Y10" s="17"/>
      <c r="Z10" s="17"/>
      <c r="AA10" s="17"/>
      <c r="AB10" s="18"/>
      <c r="AC10" s="18"/>
      <c r="AD10" s="18"/>
      <c r="AE10" s="17"/>
      <c r="AF10" s="17"/>
      <c r="AG10" s="17"/>
      <c r="AH10" s="18"/>
      <c r="AI10" s="18"/>
      <c r="AJ10" s="18"/>
      <c r="AK10" s="17"/>
      <c r="AL10" s="17"/>
      <c r="AM10" s="17"/>
      <c r="AN10" s="18"/>
      <c r="AO10" s="18"/>
      <c r="AP10" s="19"/>
      <c r="AQ10" s="19"/>
      <c r="AR10" s="17"/>
      <c r="AS10" s="17"/>
      <c r="AT10" s="17"/>
      <c r="AU10" s="17"/>
      <c r="AV10" s="17"/>
      <c r="AW10" s="17"/>
      <c r="AX10" s="17"/>
      <c r="AY10" s="17"/>
      <c r="AZ10" s="17"/>
      <c r="BA10" s="17"/>
    </row>
    <row r="11" spans="1:53" ht="17.25" hidden="1" customHeight="1" x14ac:dyDescent="0.35">
      <c r="A11" s="17"/>
      <c r="B11" s="300"/>
      <c r="C11" s="300"/>
      <c r="D11" s="27" t="s">
        <v>34</v>
      </c>
      <c r="E11" s="27" t="s">
        <v>180</v>
      </c>
      <c r="H11" s="301"/>
      <c r="I11" s="302"/>
      <c r="J11" s="303"/>
      <c r="K11" s="17"/>
      <c r="L11" s="280"/>
      <c r="M11" s="17"/>
      <c r="N11" s="17"/>
      <c r="O11" s="17"/>
      <c r="P11" s="18"/>
      <c r="Q11" s="18"/>
      <c r="R11" s="18"/>
      <c r="S11" s="17"/>
      <c r="T11" s="17"/>
      <c r="U11" s="17"/>
      <c r="V11" s="18"/>
      <c r="W11" s="18"/>
      <c r="X11" s="18"/>
      <c r="Y11" s="17"/>
      <c r="Z11" s="17"/>
      <c r="AA11" s="17"/>
      <c r="AB11" s="18"/>
      <c r="AC11" s="18"/>
      <c r="AD11" s="18"/>
      <c r="AE11" s="17"/>
      <c r="AF11" s="17"/>
      <c r="AG11" s="17"/>
      <c r="AH11" s="18"/>
      <c r="AI11" s="18"/>
      <c r="AJ11" s="18"/>
      <c r="AK11" s="17"/>
      <c r="AL11" s="17"/>
      <c r="AM11" s="17"/>
      <c r="AN11" s="18"/>
      <c r="AO11" s="18"/>
      <c r="AP11" s="19"/>
      <c r="AQ11" s="19"/>
      <c r="AR11" s="17"/>
      <c r="AS11" s="17"/>
      <c r="AT11" s="17"/>
      <c r="AU11" s="17"/>
      <c r="AV11" s="17"/>
      <c r="AW11" s="17"/>
      <c r="AX11" s="17"/>
      <c r="AY11" s="17"/>
      <c r="AZ11" s="17"/>
      <c r="BA11" s="17"/>
    </row>
    <row r="12" spans="1:53" ht="17.25" hidden="1" customHeight="1" x14ac:dyDescent="0.35">
      <c r="A12" s="17"/>
      <c r="B12" s="300"/>
      <c r="C12" s="300"/>
      <c r="D12" s="307" t="s">
        <v>412</v>
      </c>
      <c r="E12" s="27"/>
      <c r="H12" s="301"/>
      <c r="I12" s="302"/>
      <c r="J12" s="303"/>
      <c r="K12" s="17"/>
      <c r="L12" s="280"/>
      <c r="M12" s="17"/>
      <c r="N12" s="17"/>
      <c r="O12" s="17"/>
      <c r="P12" s="18"/>
      <c r="Q12" s="18"/>
      <c r="R12" s="18"/>
      <c r="S12" s="17"/>
      <c r="T12" s="17"/>
      <c r="U12" s="17"/>
      <c r="V12" s="18"/>
      <c r="W12" s="18"/>
      <c r="X12" s="18"/>
      <c r="Y12" s="17"/>
      <c r="Z12" s="17"/>
      <c r="AA12" s="17"/>
      <c r="AB12" s="18"/>
      <c r="AC12" s="18"/>
      <c r="AD12" s="18"/>
      <c r="AE12" s="17"/>
      <c r="AF12" s="17"/>
      <c r="AG12" s="17"/>
      <c r="AH12" s="18"/>
      <c r="AI12" s="18"/>
      <c r="AJ12" s="18"/>
      <c r="AK12" s="17"/>
      <c r="AL12" s="17"/>
      <c r="AM12" s="17"/>
      <c r="AN12" s="18"/>
      <c r="AO12" s="18"/>
      <c r="AP12" s="19"/>
      <c r="AQ12" s="19"/>
      <c r="AR12" s="17"/>
      <c r="AS12" s="17"/>
      <c r="AT12" s="17"/>
      <c r="AU12" s="17"/>
      <c r="AV12" s="17"/>
      <c r="AW12" s="17"/>
      <c r="AX12" s="17"/>
      <c r="AY12" s="17"/>
      <c r="AZ12" s="17"/>
      <c r="BA12" s="17"/>
    </row>
    <row r="13" spans="1:53" ht="17.25" hidden="1" customHeight="1" x14ac:dyDescent="0.35">
      <c r="A13" s="17"/>
      <c r="B13" s="300"/>
      <c r="C13" s="300"/>
      <c r="D13" s="307" t="s">
        <v>182</v>
      </c>
      <c r="E13" s="27"/>
      <c r="H13" s="301"/>
      <c r="I13" s="302"/>
      <c r="J13" s="303"/>
      <c r="K13" s="17"/>
      <c r="L13" s="280"/>
      <c r="M13" s="17"/>
      <c r="N13" s="17"/>
      <c r="O13" s="17"/>
      <c r="P13" s="18"/>
      <c r="Q13" s="18"/>
      <c r="R13" s="18"/>
      <c r="S13" s="17"/>
      <c r="T13" s="17"/>
      <c r="U13" s="17"/>
      <c r="V13" s="18"/>
      <c r="W13" s="18"/>
      <c r="X13" s="18"/>
      <c r="Y13" s="17"/>
      <c r="Z13" s="17"/>
      <c r="AA13" s="17"/>
      <c r="AB13" s="18"/>
      <c r="AC13" s="18"/>
      <c r="AD13" s="18"/>
      <c r="AE13" s="17"/>
      <c r="AF13" s="17"/>
      <c r="AG13" s="17"/>
      <c r="AH13" s="18"/>
      <c r="AI13" s="18"/>
      <c r="AJ13" s="18"/>
      <c r="AK13" s="17"/>
      <c r="AL13" s="17"/>
      <c r="AM13" s="17"/>
      <c r="AN13" s="18"/>
      <c r="AO13" s="18"/>
      <c r="AP13" s="19"/>
      <c r="AQ13" s="19"/>
      <c r="AR13" s="17"/>
      <c r="AS13" s="17"/>
      <c r="AT13" s="17"/>
      <c r="AU13" s="17"/>
      <c r="AV13" s="17"/>
      <c r="AW13" s="17"/>
      <c r="AX13" s="17"/>
      <c r="AY13" s="17"/>
      <c r="AZ13" s="17"/>
      <c r="BA13" s="17"/>
    </row>
    <row r="14" spans="1:53" ht="17.25" hidden="1" customHeight="1" x14ac:dyDescent="0.35">
      <c r="A14" s="17"/>
      <c r="B14" s="300"/>
      <c r="C14" s="300"/>
      <c r="D14" s="307" t="s">
        <v>183</v>
      </c>
      <c r="E14" s="27"/>
      <c r="H14" s="301"/>
      <c r="I14" s="302"/>
      <c r="J14" s="303"/>
      <c r="K14" s="17"/>
      <c r="L14" s="280"/>
      <c r="M14" s="17"/>
      <c r="N14" s="17"/>
      <c r="O14" s="17"/>
      <c r="P14" s="18"/>
      <c r="Q14" s="18"/>
      <c r="R14" s="18"/>
      <c r="S14" s="17"/>
      <c r="T14" s="17"/>
      <c r="U14" s="17"/>
      <c r="V14" s="18"/>
      <c r="W14" s="18"/>
      <c r="X14" s="18"/>
      <c r="Y14" s="17"/>
      <c r="Z14" s="17"/>
      <c r="AA14" s="17"/>
      <c r="AB14" s="18"/>
      <c r="AC14" s="18"/>
      <c r="AD14" s="18"/>
      <c r="AE14" s="17"/>
      <c r="AF14" s="17"/>
      <c r="AG14" s="17"/>
      <c r="AH14" s="18"/>
      <c r="AI14" s="18"/>
      <c r="AJ14" s="18"/>
      <c r="AK14" s="17"/>
      <c r="AL14" s="17"/>
      <c r="AM14" s="17"/>
      <c r="AN14" s="18"/>
      <c r="AO14" s="18"/>
      <c r="AP14" s="19"/>
      <c r="AQ14" s="19"/>
      <c r="AR14" s="17"/>
      <c r="AS14" s="17"/>
      <c r="AT14" s="17"/>
      <c r="AU14" s="17"/>
      <c r="AV14" s="17"/>
      <c r="AW14" s="17"/>
      <c r="AX14" s="17"/>
      <c r="AY14" s="17"/>
      <c r="AZ14" s="17"/>
      <c r="BA14" s="17"/>
    </row>
    <row r="15" spans="1:53" ht="17.25" hidden="1" customHeight="1" x14ac:dyDescent="0.35">
      <c r="A15" s="17"/>
      <c r="B15" s="300"/>
      <c r="C15" s="300"/>
      <c r="D15" s="307" t="s">
        <v>184</v>
      </c>
      <c r="E15" s="27"/>
      <c r="H15" s="301"/>
      <c r="I15" s="302"/>
      <c r="J15" s="303"/>
      <c r="K15" s="17"/>
      <c r="L15" s="280"/>
      <c r="M15" s="17"/>
      <c r="N15" s="17"/>
      <c r="O15" s="17"/>
      <c r="P15" s="18"/>
      <c r="Q15" s="18"/>
      <c r="R15" s="18"/>
      <c r="S15" s="17"/>
      <c r="T15" s="17"/>
      <c r="U15" s="17"/>
      <c r="V15" s="18"/>
      <c r="W15" s="18"/>
      <c r="X15" s="18"/>
      <c r="Y15" s="17"/>
      <c r="Z15" s="17"/>
      <c r="AA15" s="17"/>
      <c r="AB15" s="18"/>
      <c r="AC15" s="18"/>
      <c r="AD15" s="18"/>
      <c r="AE15" s="17"/>
      <c r="AF15" s="17"/>
      <c r="AG15" s="17"/>
      <c r="AH15" s="18"/>
      <c r="AI15" s="18"/>
      <c r="AJ15" s="18"/>
      <c r="AK15" s="17"/>
      <c r="AL15" s="17"/>
      <c r="AM15" s="17"/>
      <c r="AN15" s="18"/>
      <c r="AO15" s="18"/>
      <c r="AP15" s="19"/>
      <c r="AQ15" s="19"/>
      <c r="AR15" s="17"/>
      <c r="AS15" s="17"/>
      <c r="AT15" s="17"/>
      <c r="AU15" s="17"/>
      <c r="AV15" s="17"/>
      <c r="AW15" s="17"/>
      <c r="AX15" s="17"/>
      <c r="AY15" s="17"/>
      <c r="AZ15" s="17"/>
      <c r="BA15" s="17"/>
    </row>
    <row r="16" spans="1:53" ht="17.25" hidden="1" customHeight="1" x14ac:dyDescent="0.35">
      <c r="A16" s="17"/>
      <c r="B16" s="300"/>
      <c r="C16" s="300"/>
      <c r="D16" s="307" t="s">
        <v>185</v>
      </c>
      <c r="E16" s="27"/>
      <c r="H16" s="301"/>
      <c r="I16" s="302"/>
      <c r="J16" s="303"/>
      <c r="K16" s="17"/>
      <c r="L16" s="280"/>
      <c r="M16" s="17"/>
      <c r="N16" s="17"/>
      <c r="O16" s="17"/>
      <c r="P16" s="18"/>
      <c r="Q16" s="18"/>
      <c r="R16" s="18"/>
      <c r="S16" s="17"/>
      <c r="T16" s="17"/>
      <c r="U16" s="17"/>
      <c r="V16" s="18"/>
      <c r="W16" s="18"/>
      <c r="X16" s="18"/>
      <c r="Y16" s="17"/>
      <c r="Z16" s="17"/>
      <c r="AA16" s="17"/>
      <c r="AB16" s="18"/>
      <c r="AC16" s="18"/>
      <c r="AD16" s="18"/>
      <c r="AE16" s="17"/>
      <c r="AF16" s="17"/>
      <c r="AG16" s="17"/>
      <c r="AH16" s="18"/>
      <c r="AI16" s="18"/>
      <c r="AJ16" s="18"/>
      <c r="AK16" s="17"/>
      <c r="AL16" s="17"/>
      <c r="AM16" s="17"/>
      <c r="AN16" s="18"/>
      <c r="AO16" s="18"/>
      <c r="AP16" s="19"/>
      <c r="AQ16" s="19"/>
      <c r="AR16" s="17"/>
      <c r="AS16" s="17"/>
      <c r="AT16" s="17"/>
      <c r="AU16" s="17"/>
      <c r="AV16" s="17"/>
      <c r="AW16" s="17"/>
      <c r="AX16" s="17"/>
      <c r="AY16" s="17"/>
      <c r="AZ16" s="17"/>
      <c r="BA16" s="17"/>
    </row>
    <row r="17" spans="1:54" ht="17.25" hidden="1" customHeight="1" x14ac:dyDescent="0.35">
      <c r="A17" s="17"/>
      <c r="B17" s="300"/>
      <c r="C17" s="300"/>
      <c r="D17" s="308" t="s">
        <v>186</v>
      </c>
      <c r="E17" s="27"/>
      <c r="H17" s="301"/>
      <c r="I17" s="302"/>
      <c r="J17" s="303"/>
      <c r="K17" s="17"/>
      <c r="L17" s="280"/>
      <c r="M17" s="17"/>
      <c r="N17" s="17"/>
      <c r="O17" s="17"/>
      <c r="P17" s="18"/>
      <c r="Q17" s="18"/>
      <c r="R17" s="18"/>
      <c r="S17" s="17"/>
      <c r="T17" s="17"/>
      <c r="U17" s="17"/>
      <c r="V17" s="18"/>
      <c r="W17" s="18"/>
      <c r="X17" s="18"/>
      <c r="Y17" s="17"/>
      <c r="Z17" s="17"/>
      <c r="AA17" s="17"/>
      <c r="AB17" s="18"/>
      <c r="AC17" s="18"/>
      <c r="AD17" s="18"/>
      <c r="AE17" s="17"/>
      <c r="AF17" s="17"/>
      <c r="AG17" s="17"/>
      <c r="AH17" s="18"/>
      <c r="AI17" s="18"/>
      <c r="AJ17" s="18"/>
      <c r="AK17" s="17"/>
      <c r="AL17" s="17"/>
      <c r="AM17" s="17"/>
      <c r="AN17" s="18"/>
      <c r="AO17" s="18"/>
      <c r="AP17" s="19"/>
      <c r="AQ17" s="19"/>
      <c r="AR17" s="17"/>
      <c r="AS17" s="17"/>
      <c r="AT17" s="17"/>
      <c r="AU17" s="17"/>
      <c r="AV17" s="17"/>
      <c r="AW17" s="17"/>
      <c r="AX17" s="17"/>
      <c r="AY17" s="17"/>
      <c r="AZ17" s="17"/>
      <c r="BA17" s="17"/>
    </row>
    <row r="18" spans="1:54" ht="17.25" hidden="1" customHeight="1" x14ac:dyDescent="0.35">
      <c r="A18" s="17"/>
      <c r="B18" s="300"/>
      <c r="C18" s="300"/>
      <c r="D18" s="308" t="s">
        <v>411</v>
      </c>
      <c r="E18" s="27"/>
      <c r="H18" s="301"/>
      <c r="I18" s="302"/>
      <c r="J18" s="303"/>
      <c r="K18" s="17"/>
      <c r="L18" s="280"/>
      <c r="M18" s="17"/>
      <c r="N18" s="17"/>
      <c r="O18" s="17"/>
      <c r="P18" s="18"/>
      <c r="Q18" s="18"/>
      <c r="R18" s="18"/>
      <c r="S18" s="17"/>
      <c r="T18" s="17"/>
      <c r="U18" s="17"/>
      <c r="V18" s="18"/>
      <c r="W18" s="18"/>
      <c r="X18" s="18"/>
      <c r="Y18" s="17"/>
      <c r="Z18" s="17"/>
      <c r="AA18" s="17"/>
      <c r="AB18" s="18"/>
      <c r="AC18" s="18"/>
      <c r="AD18" s="18"/>
      <c r="AE18" s="17"/>
      <c r="AF18" s="17"/>
      <c r="AG18" s="17"/>
      <c r="AH18" s="18"/>
      <c r="AI18" s="18"/>
      <c r="AJ18" s="18"/>
      <c r="AK18" s="17"/>
      <c r="AL18" s="17"/>
      <c r="AM18" s="17"/>
      <c r="AN18" s="18"/>
      <c r="AO18" s="18"/>
      <c r="AP18" s="19"/>
      <c r="AQ18" s="19"/>
      <c r="AR18" s="17"/>
      <c r="AS18" s="17"/>
      <c r="AT18" s="17"/>
      <c r="AU18" s="17"/>
      <c r="AV18" s="17"/>
      <c r="AW18" s="17"/>
      <c r="AX18" s="17"/>
      <c r="AY18" s="17"/>
      <c r="AZ18" s="17"/>
      <c r="BA18" s="17"/>
    </row>
    <row r="19" spans="1:54" ht="13.75" customHeight="1" thickBot="1" x14ac:dyDescent="0.35">
      <c r="A19" s="17"/>
      <c r="B19" s="28"/>
      <c r="C19" s="29"/>
      <c r="D19" s="29"/>
      <c r="E19" s="30"/>
      <c r="F19" s="17"/>
      <c r="G19" s="17"/>
      <c r="H19" s="24"/>
      <c r="I19" s="24"/>
      <c r="J19" s="25"/>
      <c r="K19" s="17"/>
      <c r="L19" s="17"/>
      <c r="M19" s="17"/>
      <c r="N19" s="17"/>
      <c r="O19" s="17"/>
      <c r="P19" s="18"/>
      <c r="Q19" s="18"/>
      <c r="R19" s="18"/>
      <c r="S19" s="17"/>
      <c r="T19" s="17"/>
      <c r="U19" s="17"/>
      <c r="V19" s="18"/>
      <c r="W19" s="18"/>
      <c r="X19" s="18"/>
      <c r="Y19" s="17"/>
      <c r="Z19" s="17"/>
      <c r="AA19" s="17"/>
      <c r="AB19" s="18"/>
      <c r="AC19" s="18"/>
      <c r="AD19" s="18"/>
      <c r="AE19" s="17"/>
      <c r="AF19" s="17"/>
      <c r="AG19" s="17"/>
      <c r="AH19" s="18"/>
      <c r="AI19" s="18"/>
      <c r="AJ19" s="18"/>
      <c r="AK19" s="17"/>
      <c r="AL19" s="17"/>
      <c r="AM19" s="17"/>
      <c r="AN19" s="18"/>
      <c r="AO19" s="18"/>
      <c r="AP19" s="19"/>
      <c r="AQ19" s="19"/>
      <c r="AR19" s="17"/>
      <c r="AS19" s="31"/>
      <c r="AT19" s="17"/>
      <c r="AU19" s="17"/>
      <c r="AV19" s="17"/>
      <c r="AW19" s="17"/>
      <c r="AX19" s="17"/>
      <c r="AY19" s="17"/>
      <c r="AZ19" s="17"/>
      <c r="BA19" s="17"/>
    </row>
    <row r="20" spans="1:54" ht="12" hidden="1" customHeight="1" thickBot="1" x14ac:dyDescent="0.35">
      <c r="A20" s="17"/>
      <c r="B20" s="17"/>
      <c r="C20" s="17"/>
      <c r="D20" s="17">
        <v>250000</v>
      </c>
      <c r="E20" s="32"/>
      <c r="F20" s="17"/>
      <c r="G20" s="17"/>
      <c r="H20" s="17"/>
      <c r="I20" s="17"/>
      <c r="J20" s="17"/>
      <c r="K20" s="33"/>
      <c r="L20" s="33"/>
      <c r="M20" s="17"/>
      <c r="N20" s="17"/>
      <c r="O20" s="17"/>
      <c r="P20" s="33"/>
      <c r="Q20" s="18" t="str">
        <f>IF($D$7&gt;1,"yes","no")</f>
        <v>no</v>
      </c>
      <c r="R20" s="18"/>
      <c r="S20" s="17"/>
      <c r="T20" s="17"/>
      <c r="U20" s="17"/>
      <c r="V20" s="33"/>
      <c r="W20" s="18" t="str">
        <f>IF($D$7&gt;2,"yes","no")</f>
        <v>no</v>
      </c>
      <c r="X20" s="18"/>
      <c r="Y20" s="17"/>
      <c r="Z20" s="17"/>
      <c r="AA20" s="17"/>
      <c r="AB20" s="33"/>
      <c r="AC20" s="18" t="str">
        <f>IF($D$7&gt;3,"yes","no")</f>
        <v>no</v>
      </c>
      <c r="AD20" s="18"/>
      <c r="AE20" s="17"/>
      <c r="AF20" s="17"/>
      <c r="AG20" s="17"/>
      <c r="AH20" s="33"/>
      <c r="AI20" s="18" t="str">
        <f>IF($D$7&gt;4,"yes","no")</f>
        <v>no</v>
      </c>
      <c r="AJ20" s="18"/>
      <c r="AK20" s="17"/>
      <c r="AL20" s="17"/>
      <c r="AM20" s="17"/>
      <c r="AN20" s="33"/>
      <c r="AO20" s="18" t="str">
        <f>IF($D$7&gt;3,"yes","no")</f>
        <v>no</v>
      </c>
      <c r="AP20" s="34"/>
      <c r="AQ20" s="33"/>
      <c r="AR20" s="17"/>
      <c r="AS20" s="17"/>
      <c r="AT20" s="17"/>
      <c r="AU20" s="17"/>
      <c r="AV20" s="17"/>
      <c r="AW20" s="17"/>
      <c r="AX20" s="17"/>
      <c r="AY20" s="17"/>
      <c r="AZ20" s="17"/>
      <c r="BA20" s="17"/>
    </row>
    <row r="21" spans="1:54" ht="20.25" customHeight="1" thickBot="1" x14ac:dyDescent="0.5">
      <c r="A21" s="818" t="s">
        <v>18</v>
      </c>
      <c r="B21" s="35" t="s">
        <v>19</v>
      </c>
      <c r="C21" s="36"/>
      <c r="D21" s="36"/>
      <c r="E21" s="37"/>
      <c r="F21" s="821" t="s">
        <v>20</v>
      </c>
      <c r="G21" s="822"/>
      <c r="H21" s="38">
        <f>D5</f>
        <v>0</v>
      </c>
      <c r="I21" s="38">
        <f>H21+364</f>
        <v>364</v>
      </c>
      <c r="J21" s="3"/>
      <c r="K21" s="4"/>
      <c r="L21" s="821" t="str">
        <f>IF($D$7&gt;1,"YEAR 2", "")</f>
        <v/>
      </c>
      <c r="M21" s="822"/>
      <c r="N21" s="38" t="str">
        <f>IF(Q$20="yes",(EDATE(H21,12)),"")</f>
        <v/>
      </c>
      <c r="O21" s="38" t="str">
        <f>IF(Q$20="yes",(EDATE(I21,12)),"")</f>
        <v/>
      </c>
      <c r="P21" s="2"/>
      <c r="Q21" s="5"/>
      <c r="R21" s="821" t="str">
        <f>IF($D$7&gt;2,"YEAR 3", "")</f>
        <v/>
      </c>
      <c r="S21" s="822"/>
      <c r="T21" s="38" t="str">
        <f>IF(W$20="yes",(EDATE(N21,12)),"")</f>
        <v/>
      </c>
      <c r="U21" s="38" t="str">
        <f>IF(W$20="yes",(EDATE(O21,12)),"")</f>
        <v/>
      </c>
      <c r="V21" s="2"/>
      <c r="W21" s="5"/>
      <c r="X21" s="763" t="str">
        <f>IF($D$7&gt;3,"YEAR 4", "")</f>
        <v/>
      </c>
      <c r="Y21" s="764"/>
      <c r="Z21" s="38" t="str">
        <f>IF(AC$20="yes",(EDATE(T21,12)),"")</f>
        <v/>
      </c>
      <c r="AA21" s="38" t="str">
        <f>IF(AC$20="yes",(EDATE(U21,12)),"")</f>
        <v/>
      </c>
      <c r="AB21" s="2"/>
      <c r="AC21" s="5"/>
      <c r="AD21" s="763" t="str">
        <f>IF($D$7&gt;4,"YEAR 5", "")</f>
        <v/>
      </c>
      <c r="AE21" s="764"/>
      <c r="AF21" s="38" t="str">
        <f>IF(AI$20="yes",(EDATE(Z21,12)),"")</f>
        <v/>
      </c>
      <c r="AG21" s="38" t="str">
        <f>IF(AI$20="yes",(EDATE(AA21,12)),"")</f>
        <v/>
      </c>
      <c r="AH21" s="2"/>
      <c r="AI21" s="5"/>
      <c r="AJ21" s="763" t="str">
        <f>IF($D$7&gt;3,"YEAR 6", "")</f>
        <v/>
      </c>
      <c r="AK21" s="764"/>
      <c r="AL21" s="38" t="str">
        <f>IF(AO$20="yes",(EDATE(AF21,12)),"")</f>
        <v/>
      </c>
      <c r="AM21" s="38" t="str">
        <f>IF(AO$20="yes",(EDATE(AG21,12)),"")</f>
        <v/>
      </c>
      <c r="AN21" s="2"/>
      <c r="AO21" s="5"/>
      <c r="AP21" s="39"/>
      <c r="AQ21" s="6" t="s">
        <v>21</v>
      </c>
      <c r="AR21" s="77"/>
      <c r="AS21" s="77"/>
      <c r="AT21" s="77"/>
      <c r="AU21" s="77"/>
      <c r="AV21" s="77"/>
      <c r="AW21" s="77"/>
      <c r="AX21" s="31"/>
      <c r="AY21" s="77"/>
      <c r="AZ21" s="17"/>
      <c r="BA21" s="17"/>
      <c r="BB21" s="17"/>
    </row>
    <row r="22" spans="1:54" ht="40.4" customHeight="1" x14ac:dyDescent="0.3">
      <c r="A22" s="819"/>
      <c r="B22" s="40" t="s">
        <v>22</v>
      </c>
      <c r="C22" s="41" t="s">
        <v>23</v>
      </c>
      <c r="D22" s="42" t="s">
        <v>24</v>
      </c>
      <c r="E22" s="43" t="s">
        <v>25</v>
      </c>
      <c r="F22" s="44" t="s">
        <v>26</v>
      </c>
      <c r="G22" s="45" t="s">
        <v>27</v>
      </c>
      <c r="H22" s="45" t="s">
        <v>28</v>
      </c>
      <c r="I22" s="7" t="s">
        <v>29</v>
      </c>
      <c r="J22" s="7" t="s">
        <v>30</v>
      </c>
      <c r="K22" s="46" t="s">
        <v>31</v>
      </c>
      <c r="L22" s="44" t="s">
        <v>26</v>
      </c>
      <c r="M22" s="45" t="s">
        <v>27</v>
      </c>
      <c r="N22" s="45" t="s">
        <v>28</v>
      </c>
      <c r="O22" s="7" t="s">
        <v>29</v>
      </c>
      <c r="P22" s="7" t="s">
        <v>30</v>
      </c>
      <c r="Q22" s="46" t="s">
        <v>31</v>
      </c>
      <c r="R22" s="44" t="s">
        <v>26</v>
      </c>
      <c r="S22" s="45" t="s">
        <v>27</v>
      </c>
      <c r="T22" s="45" t="s">
        <v>28</v>
      </c>
      <c r="U22" s="7" t="s">
        <v>29</v>
      </c>
      <c r="V22" s="7" t="s">
        <v>30</v>
      </c>
      <c r="W22" s="46" t="s">
        <v>31</v>
      </c>
      <c r="X22" s="44" t="s">
        <v>26</v>
      </c>
      <c r="Y22" s="45" t="s">
        <v>27</v>
      </c>
      <c r="Z22" s="45" t="s">
        <v>28</v>
      </c>
      <c r="AA22" s="7" t="s">
        <v>29</v>
      </c>
      <c r="AB22" s="7" t="s">
        <v>30</v>
      </c>
      <c r="AC22" s="46" t="s">
        <v>31</v>
      </c>
      <c r="AD22" s="44" t="s">
        <v>26</v>
      </c>
      <c r="AE22" s="45" t="s">
        <v>27</v>
      </c>
      <c r="AF22" s="45" t="s">
        <v>28</v>
      </c>
      <c r="AG22" s="7" t="s">
        <v>29</v>
      </c>
      <c r="AH22" s="7" t="s">
        <v>30</v>
      </c>
      <c r="AI22" s="46" t="s">
        <v>31</v>
      </c>
      <c r="AJ22" s="44" t="s">
        <v>26</v>
      </c>
      <c r="AK22" s="45" t="s">
        <v>27</v>
      </c>
      <c r="AL22" s="45" t="s">
        <v>28</v>
      </c>
      <c r="AM22" s="7" t="s">
        <v>29</v>
      </c>
      <c r="AN22" s="7" t="s">
        <v>30</v>
      </c>
      <c r="AO22" s="46" t="s">
        <v>31</v>
      </c>
      <c r="AP22" s="47" t="s">
        <v>32</v>
      </c>
      <c r="AQ22" s="8"/>
      <c r="AR22" s="77"/>
      <c r="AS22" s="31"/>
      <c r="AT22" s="48"/>
      <c r="AU22" s="77"/>
      <c r="AV22" s="77"/>
      <c r="AW22" s="77"/>
      <c r="AX22" s="77"/>
      <c r="AY22" s="77"/>
      <c r="AZ22" s="17"/>
      <c r="BA22" s="17"/>
      <c r="BB22" s="17"/>
    </row>
    <row r="23" spans="1:54" ht="14.5" x14ac:dyDescent="0.35">
      <c r="A23" s="819"/>
      <c r="B23" s="219"/>
      <c r="C23" s="304"/>
      <c r="D23" s="255"/>
      <c r="E23" s="221"/>
      <c r="F23" s="231"/>
      <c r="G23" s="49"/>
      <c r="H23" s="346">
        <f>G23*12</f>
        <v>0</v>
      </c>
      <c r="I23" s="347">
        <f>ROUND(F23*G23,0)</f>
        <v>0</v>
      </c>
      <c r="J23" s="347">
        <f t="shared" ref="J23:J39" si="0">ROUND(I23*J$112,0)</f>
        <v>0</v>
      </c>
      <c r="K23" s="229">
        <f>ROUND(J23+I23,0)</f>
        <v>0</v>
      </c>
      <c r="L23" s="235">
        <f t="shared" ref="L23:L42" si="1">ROUND(IF($E23="y",$F23*(1+I$5),$F23),0)</f>
        <v>0</v>
      </c>
      <c r="M23" s="232">
        <v>0</v>
      </c>
      <c r="N23" s="346">
        <f>M23*12</f>
        <v>0</v>
      </c>
      <c r="O23" s="347">
        <f>ROUND(L23*M23,0)</f>
        <v>0</v>
      </c>
      <c r="P23" s="347">
        <f t="shared" ref="P23:P39" si="2">ROUND(O23*P$112,0)</f>
        <v>0</v>
      </c>
      <c r="Q23" s="229">
        <f>ROUND(P23+O23,0)</f>
        <v>0</v>
      </c>
      <c r="R23" s="235">
        <f t="shared" ref="R23:R42" si="3">ROUND(IF($E23="y",$L23*(1+$I$5),$L23),0)</f>
        <v>0</v>
      </c>
      <c r="S23" s="232">
        <v>0</v>
      </c>
      <c r="T23" s="202">
        <f>S23*12</f>
        <v>0</v>
      </c>
      <c r="U23" s="203">
        <f>ROUND(R23*S23,0)</f>
        <v>0</v>
      </c>
      <c r="V23" s="233">
        <f t="shared" ref="V23:V39" si="4">ROUND(U23*V$112,0)</f>
        <v>0</v>
      </c>
      <c r="W23" s="204">
        <f>ROUND(V23+U23,0)</f>
        <v>0</v>
      </c>
      <c r="X23" s="235">
        <f t="shared" ref="X23:X42" si="5">ROUND(IF($E23="y",$R23*(1+$I$5),$R23),0)</f>
        <v>0</v>
      </c>
      <c r="Y23" s="232">
        <v>0</v>
      </c>
      <c r="Z23" s="202">
        <f>Y23*12</f>
        <v>0</v>
      </c>
      <c r="AA23" s="203">
        <f>ROUND(X23*Y23,0)</f>
        <v>0</v>
      </c>
      <c r="AB23" s="233">
        <f t="shared" ref="AB23:AB39" si="6">ROUND(AA23*AB$112,0)</f>
        <v>0</v>
      </c>
      <c r="AC23" s="204">
        <f>ROUND(AB23+AA23,0)</f>
        <v>0</v>
      </c>
      <c r="AD23" s="235">
        <f t="shared" ref="AD23:AD42" si="7">ROUND(IF($E23="y",$X23*(1+$I$5),$X23),0)</f>
        <v>0</v>
      </c>
      <c r="AE23" s="232">
        <v>0</v>
      </c>
      <c r="AF23" s="205">
        <f>AE23*12</f>
        <v>0</v>
      </c>
      <c r="AG23" s="230">
        <f>ROUND(AD23*AE23,0)</f>
        <v>0</v>
      </c>
      <c r="AH23" s="234">
        <f t="shared" ref="AH23:AH39" si="8">ROUND(AG23*AH$112,0)</f>
        <v>0</v>
      </c>
      <c r="AI23" s="208">
        <f t="shared" ref="AI23:AI42" si="9">ROUND(AH23+AG23,0)</f>
        <v>0</v>
      </c>
      <c r="AJ23" s="235"/>
      <c r="AK23" s="232">
        <v>0</v>
      </c>
      <c r="AL23" s="202">
        <f>AK23*12</f>
        <v>0</v>
      </c>
      <c r="AM23" s="203">
        <f>ROUND(AJ23*AK23,0)</f>
        <v>0</v>
      </c>
      <c r="AN23" s="233">
        <f t="shared" ref="AN23:AN39" si="10">ROUND(AM23*AN$112,0)</f>
        <v>0</v>
      </c>
      <c r="AO23" s="204">
        <f>ROUND(AN23+AM23,0)</f>
        <v>0</v>
      </c>
      <c r="AP23" s="206">
        <f>AI23+AC23+W23+Q23+K23+AO23</f>
        <v>0</v>
      </c>
      <c r="AQ23" s="355"/>
      <c r="AR23" s="77"/>
      <c r="AS23" s="77"/>
      <c r="AT23" s="77"/>
      <c r="AU23" s="77"/>
      <c r="AV23" s="77"/>
      <c r="AW23" s="77"/>
      <c r="AX23" s="77"/>
      <c r="AY23" s="77"/>
      <c r="AZ23" s="17"/>
      <c r="BA23" s="17"/>
      <c r="BB23" s="17"/>
    </row>
    <row r="24" spans="1:54" ht="14.5" x14ac:dyDescent="0.35">
      <c r="A24" s="819"/>
      <c r="B24" s="219"/>
      <c r="C24" s="304"/>
      <c r="D24" s="255"/>
      <c r="E24" s="221"/>
      <c r="F24" s="231"/>
      <c r="G24" s="232"/>
      <c r="H24" s="346">
        <f t="shared" ref="H24:H35" si="11">G24*12</f>
        <v>0</v>
      </c>
      <c r="I24" s="347">
        <f>ROUND(F24*G24,0)</f>
        <v>0</v>
      </c>
      <c r="J24" s="347">
        <f t="shared" si="0"/>
        <v>0</v>
      </c>
      <c r="K24" s="229">
        <f t="shared" ref="K24:K42" si="12">ROUND(J24+I24,0)</f>
        <v>0</v>
      </c>
      <c r="L24" s="235">
        <f t="shared" si="1"/>
        <v>0</v>
      </c>
      <c r="M24" s="49">
        <f>IF($Q$20="yes",G24,0)</f>
        <v>0</v>
      </c>
      <c r="N24" s="346">
        <f t="shared" ref="N24:N35" si="13">M24*12</f>
        <v>0</v>
      </c>
      <c r="O24" s="347">
        <f t="shared" ref="O24:O42" si="14">ROUND(L24*M24,0)</f>
        <v>0</v>
      </c>
      <c r="P24" s="347">
        <f t="shared" si="2"/>
        <v>0</v>
      </c>
      <c r="Q24" s="229">
        <f t="shared" ref="Q24:Q42" si="15">ROUND(P24+O24,0)</f>
        <v>0</v>
      </c>
      <c r="R24" s="235">
        <f t="shared" si="3"/>
        <v>0</v>
      </c>
      <c r="S24" s="232">
        <f t="shared" ref="S24:S41" si="16">IF($Q$20="yes",M24,0)</f>
        <v>0</v>
      </c>
      <c r="T24" s="202">
        <f t="shared" ref="T24:T35" si="17">S24*12</f>
        <v>0</v>
      </c>
      <c r="U24" s="203">
        <f t="shared" ref="U24:U42" si="18">ROUND(R24*S24,0)</f>
        <v>0</v>
      </c>
      <c r="V24" s="233">
        <f t="shared" si="4"/>
        <v>0</v>
      </c>
      <c r="W24" s="204">
        <f t="shared" ref="W24:W42" si="19">ROUND(V24+U24,0)</f>
        <v>0</v>
      </c>
      <c r="X24" s="235">
        <f t="shared" si="5"/>
        <v>0</v>
      </c>
      <c r="Y24" s="232">
        <f t="shared" ref="Y24:Y41" si="20">IF($Q$20="yes",S24,0)</f>
        <v>0</v>
      </c>
      <c r="Z24" s="202">
        <f t="shared" ref="Z24:Z35" si="21">Y24*12</f>
        <v>0</v>
      </c>
      <c r="AA24" s="203">
        <f t="shared" ref="AA24:AA42" si="22">ROUND(X24*Y24,0)</f>
        <v>0</v>
      </c>
      <c r="AB24" s="233">
        <f t="shared" si="6"/>
        <v>0</v>
      </c>
      <c r="AC24" s="204">
        <f t="shared" ref="AC24:AC42" si="23">ROUND(AB24+AA24,0)</f>
        <v>0</v>
      </c>
      <c r="AD24" s="235">
        <f t="shared" si="7"/>
        <v>0</v>
      </c>
      <c r="AE24" s="232">
        <f t="shared" ref="AE24:AE41" si="24">IF($Q$20="yes",Y24,0)</f>
        <v>0</v>
      </c>
      <c r="AF24" s="205">
        <f t="shared" ref="AF24:AF35" si="25">AE24*12</f>
        <v>0</v>
      </c>
      <c r="AG24" s="230">
        <f t="shared" ref="AG24:AG42" si="26">ROUND(AD24*AE24,0)</f>
        <v>0</v>
      </c>
      <c r="AH24" s="234">
        <f t="shared" si="8"/>
        <v>0</v>
      </c>
      <c r="AI24" s="208">
        <f t="shared" si="9"/>
        <v>0</v>
      </c>
      <c r="AJ24" s="235"/>
      <c r="AK24" s="232">
        <f t="shared" ref="AK24:AK41" si="27">IF($Q$20="yes",AE24,0)</f>
        <v>0</v>
      </c>
      <c r="AL24" s="202">
        <f t="shared" ref="AL24:AL35" si="28">AK24*12</f>
        <v>0</v>
      </c>
      <c r="AM24" s="203">
        <f t="shared" ref="AM24:AM42" si="29">ROUND(AJ24*AK24,0)</f>
        <v>0</v>
      </c>
      <c r="AN24" s="233">
        <f t="shared" si="10"/>
        <v>0</v>
      </c>
      <c r="AO24" s="204">
        <f t="shared" ref="AO24:AO42" si="30">ROUND(AN24+AM24,0)</f>
        <v>0</v>
      </c>
      <c r="AP24" s="206">
        <f t="shared" ref="AP24:AP41" si="31">AI24+AC24+W24+Q24+K24+AO24</f>
        <v>0</v>
      </c>
      <c r="AQ24" s="355"/>
      <c r="AR24" s="77"/>
      <c r="AS24" s="77"/>
      <c r="AT24" s="77"/>
      <c r="AU24" s="77"/>
      <c r="AV24" s="77"/>
      <c r="AW24" s="77"/>
      <c r="AX24" s="77"/>
      <c r="AY24" s="77"/>
      <c r="AZ24" s="17"/>
      <c r="BA24" s="17"/>
      <c r="BB24" s="17"/>
    </row>
    <row r="25" spans="1:54" ht="14.5" x14ac:dyDescent="0.35">
      <c r="A25" s="819"/>
      <c r="B25" s="222"/>
      <c r="C25" s="305"/>
      <c r="D25" s="220"/>
      <c r="E25" s="221"/>
      <c r="F25" s="231"/>
      <c r="G25" s="232"/>
      <c r="H25" s="346">
        <f t="shared" si="11"/>
        <v>0</v>
      </c>
      <c r="I25" s="347">
        <f t="shared" ref="I25:I42" si="32">ROUND(F25*G25,0)</f>
        <v>0</v>
      </c>
      <c r="J25" s="347">
        <f t="shared" si="0"/>
        <v>0</v>
      </c>
      <c r="K25" s="229">
        <f t="shared" si="12"/>
        <v>0</v>
      </c>
      <c r="L25" s="235">
        <f t="shared" si="1"/>
        <v>0</v>
      </c>
      <c r="M25" s="232">
        <f t="shared" ref="M25:M42" si="33">IF($Q$20="yes",G25,0)</f>
        <v>0</v>
      </c>
      <c r="N25" s="346">
        <f t="shared" si="13"/>
        <v>0</v>
      </c>
      <c r="O25" s="347">
        <f t="shared" si="14"/>
        <v>0</v>
      </c>
      <c r="P25" s="347">
        <f t="shared" si="2"/>
        <v>0</v>
      </c>
      <c r="Q25" s="229">
        <f t="shared" si="15"/>
        <v>0</v>
      </c>
      <c r="R25" s="235">
        <f t="shared" si="3"/>
        <v>0</v>
      </c>
      <c r="S25" s="232">
        <f t="shared" si="16"/>
        <v>0</v>
      </c>
      <c r="T25" s="202">
        <f t="shared" si="17"/>
        <v>0</v>
      </c>
      <c r="U25" s="203">
        <f t="shared" si="18"/>
        <v>0</v>
      </c>
      <c r="V25" s="233">
        <f t="shared" si="4"/>
        <v>0</v>
      </c>
      <c r="W25" s="204">
        <f t="shared" si="19"/>
        <v>0</v>
      </c>
      <c r="X25" s="235">
        <f t="shared" si="5"/>
        <v>0</v>
      </c>
      <c r="Y25" s="232">
        <f t="shared" si="20"/>
        <v>0</v>
      </c>
      <c r="Z25" s="202">
        <f t="shared" si="21"/>
        <v>0</v>
      </c>
      <c r="AA25" s="203">
        <f t="shared" si="22"/>
        <v>0</v>
      </c>
      <c r="AB25" s="233">
        <f t="shared" si="6"/>
        <v>0</v>
      </c>
      <c r="AC25" s="204">
        <f t="shared" si="23"/>
        <v>0</v>
      </c>
      <c r="AD25" s="235">
        <f t="shared" si="7"/>
        <v>0</v>
      </c>
      <c r="AE25" s="232">
        <f t="shared" si="24"/>
        <v>0</v>
      </c>
      <c r="AF25" s="205">
        <f t="shared" si="25"/>
        <v>0</v>
      </c>
      <c r="AG25" s="230">
        <f t="shared" si="26"/>
        <v>0</v>
      </c>
      <c r="AH25" s="234">
        <f t="shared" si="8"/>
        <v>0</v>
      </c>
      <c r="AI25" s="208">
        <f t="shared" si="9"/>
        <v>0</v>
      </c>
      <c r="AJ25" s="235"/>
      <c r="AK25" s="232">
        <f t="shared" si="27"/>
        <v>0</v>
      </c>
      <c r="AL25" s="202">
        <f t="shared" si="28"/>
        <v>0</v>
      </c>
      <c r="AM25" s="203">
        <f t="shared" si="29"/>
        <v>0</v>
      </c>
      <c r="AN25" s="233">
        <f t="shared" si="10"/>
        <v>0</v>
      </c>
      <c r="AO25" s="204">
        <f t="shared" si="30"/>
        <v>0</v>
      </c>
      <c r="AP25" s="206">
        <f t="shared" si="31"/>
        <v>0</v>
      </c>
      <c r="AQ25" s="355"/>
      <c r="AR25" s="77"/>
      <c r="AS25" s="77"/>
      <c r="AT25" s="77"/>
      <c r="AU25" s="77"/>
      <c r="AV25" s="77"/>
      <c r="AW25" s="77"/>
      <c r="AX25" s="77"/>
      <c r="AY25" s="77"/>
      <c r="AZ25" s="17"/>
      <c r="BA25" s="17"/>
      <c r="BB25" s="17"/>
    </row>
    <row r="26" spans="1:54" ht="14.5" x14ac:dyDescent="0.35">
      <c r="A26" s="819"/>
      <c r="B26" s="222"/>
      <c r="C26" s="305"/>
      <c r="D26" s="220"/>
      <c r="E26" s="221"/>
      <c r="F26" s="231"/>
      <c r="G26" s="232"/>
      <c r="H26" s="346">
        <f t="shared" si="11"/>
        <v>0</v>
      </c>
      <c r="I26" s="347">
        <f t="shared" si="32"/>
        <v>0</v>
      </c>
      <c r="J26" s="347">
        <f t="shared" si="0"/>
        <v>0</v>
      </c>
      <c r="K26" s="229">
        <f t="shared" si="12"/>
        <v>0</v>
      </c>
      <c r="L26" s="235">
        <f t="shared" si="1"/>
        <v>0</v>
      </c>
      <c r="M26" s="232">
        <f t="shared" si="33"/>
        <v>0</v>
      </c>
      <c r="N26" s="346">
        <f t="shared" si="13"/>
        <v>0</v>
      </c>
      <c r="O26" s="347">
        <f t="shared" si="14"/>
        <v>0</v>
      </c>
      <c r="P26" s="347">
        <f t="shared" si="2"/>
        <v>0</v>
      </c>
      <c r="Q26" s="229">
        <f t="shared" si="15"/>
        <v>0</v>
      </c>
      <c r="R26" s="235">
        <f t="shared" si="3"/>
        <v>0</v>
      </c>
      <c r="S26" s="232">
        <f t="shared" si="16"/>
        <v>0</v>
      </c>
      <c r="T26" s="202">
        <f t="shared" si="17"/>
        <v>0</v>
      </c>
      <c r="U26" s="203">
        <f t="shared" si="18"/>
        <v>0</v>
      </c>
      <c r="V26" s="233">
        <f t="shared" si="4"/>
        <v>0</v>
      </c>
      <c r="W26" s="204">
        <f t="shared" si="19"/>
        <v>0</v>
      </c>
      <c r="X26" s="235">
        <f t="shared" si="5"/>
        <v>0</v>
      </c>
      <c r="Y26" s="232">
        <f t="shared" si="20"/>
        <v>0</v>
      </c>
      <c r="Z26" s="202">
        <f t="shared" si="21"/>
        <v>0</v>
      </c>
      <c r="AA26" s="203">
        <f t="shared" si="22"/>
        <v>0</v>
      </c>
      <c r="AB26" s="233">
        <f t="shared" si="6"/>
        <v>0</v>
      </c>
      <c r="AC26" s="204">
        <f t="shared" si="23"/>
        <v>0</v>
      </c>
      <c r="AD26" s="235">
        <f t="shared" si="7"/>
        <v>0</v>
      </c>
      <c r="AE26" s="232">
        <f t="shared" si="24"/>
        <v>0</v>
      </c>
      <c r="AF26" s="205">
        <f t="shared" si="25"/>
        <v>0</v>
      </c>
      <c r="AG26" s="230">
        <f t="shared" si="26"/>
        <v>0</v>
      </c>
      <c r="AH26" s="234">
        <f t="shared" si="8"/>
        <v>0</v>
      </c>
      <c r="AI26" s="208">
        <f t="shared" si="9"/>
        <v>0</v>
      </c>
      <c r="AJ26" s="235"/>
      <c r="AK26" s="232">
        <f t="shared" si="27"/>
        <v>0</v>
      </c>
      <c r="AL26" s="202">
        <f t="shared" si="28"/>
        <v>0</v>
      </c>
      <c r="AM26" s="203">
        <f t="shared" si="29"/>
        <v>0</v>
      </c>
      <c r="AN26" s="233">
        <f t="shared" si="10"/>
        <v>0</v>
      </c>
      <c r="AO26" s="204">
        <f t="shared" si="30"/>
        <v>0</v>
      </c>
      <c r="AP26" s="206">
        <f t="shared" si="31"/>
        <v>0</v>
      </c>
      <c r="AQ26" s="355"/>
      <c r="AR26" s="77"/>
      <c r="AS26" s="77"/>
      <c r="AT26" s="77"/>
      <c r="AU26" s="77"/>
      <c r="AV26" s="77"/>
      <c r="AW26" s="77"/>
      <c r="AX26" s="77"/>
      <c r="AY26" s="77"/>
      <c r="AZ26" s="17"/>
      <c r="BA26" s="17"/>
      <c r="BB26" s="17"/>
    </row>
    <row r="27" spans="1:54" ht="14.5" x14ac:dyDescent="0.35">
      <c r="A27" s="819"/>
      <c r="B27" s="222"/>
      <c r="C27" s="305"/>
      <c r="D27" s="220"/>
      <c r="E27" s="221"/>
      <c r="F27" s="231"/>
      <c r="G27" s="232"/>
      <c r="H27" s="346">
        <f t="shared" si="11"/>
        <v>0</v>
      </c>
      <c r="I27" s="347">
        <f t="shared" si="32"/>
        <v>0</v>
      </c>
      <c r="J27" s="347">
        <f t="shared" si="0"/>
        <v>0</v>
      </c>
      <c r="K27" s="229">
        <f t="shared" si="12"/>
        <v>0</v>
      </c>
      <c r="L27" s="235">
        <f t="shared" si="1"/>
        <v>0</v>
      </c>
      <c r="M27" s="232">
        <f t="shared" si="33"/>
        <v>0</v>
      </c>
      <c r="N27" s="346">
        <f t="shared" si="13"/>
        <v>0</v>
      </c>
      <c r="O27" s="347">
        <f t="shared" si="14"/>
        <v>0</v>
      </c>
      <c r="P27" s="347">
        <f t="shared" si="2"/>
        <v>0</v>
      </c>
      <c r="Q27" s="229">
        <f t="shared" si="15"/>
        <v>0</v>
      </c>
      <c r="R27" s="235">
        <f t="shared" si="3"/>
        <v>0</v>
      </c>
      <c r="S27" s="232">
        <f t="shared" si="16"/>
        <v>0</v>
      </c>
      <c r="T27" s="202">
        <f t="shared" si="17"/>
        <v>0</v>
      </c>
      <c r="U27" s="203">
        <f t="shared" si="18"/>
        <v>0</v>
      </c>
      <c r="V27" s="233">
        <f t="shared" si="4"/>
        <v>0</v>
      </c>
      <c r="W27" s="204">
        <f t="shared" si="19"/>
        <v>0</v>
      </c>
      <c r="X27" s="235">
        <f t="shared" si="5"/>
        <v>0</v>
      </c>
      <c r="Y27" s="232">
        <f t="shared" si="20"/>
        <v>0</v>
      </c>
      <c r="Z27" s="202">
        <f t="shared" si="21"/>
        <v>0</v>
      </c>
      <c r="AA27" s="203">
        <f t="shared" si="22"/>
        <v>0</v>
      </c>
      <c r="AB27" s="233">
        <f t="shared" si="6"/>
        <v>0</v>
      </c>
      <c r="AC27" s="204">
        <f t="shared" si="23"/>
        <v>0</v>
      </c>
      <c r="AD27" s="235">
        <f t="shared" si="7"/>
        <v>0</v>
      </c>
      <c r="AE27" s="232">
        <f t="shared" si="24"/>
        <v>0</v>
      </c>
      <c r="AF27" s="202">
        <f t="shared" si="25"/>
        <v>0</v>
      </c>
      <c r="AG27" s="50">
        <f t="shared" si="26"/>
        <v>0</v>
      </c>
      <c r="AH27" s="234">
        <f t="shared" si="8"/>
        <v>0</v>
      </c>
      <c r="AI27" s="208">
        <f t="shared" si="9"/>
        <v>0</v>
      </c>
      <c r="AJ27" s="235"/>
      <c r="AK27" s="232">
        <f t="shared" si="27"/>
        <v>0</v>
      </c>
      <c r="AL27" s="202">
        <f t="shared" si="28"/>
        <v>0</v>
      </c>
      <c r="AM27" s="203">
        <f t="shared" si="29"/>
        <v>0</v>
      </c>
      <c r="AN27" s="233">
        <f t="shared" si="10"/>
        <v>0</v>
      </c>
      <c r="AO27" s="204">
        <f t="shared" si="30"/>
        <v>0</v>
      </c>
      <c r="AP27" s="206">
        <f t="shared" si="31"/>
        <v>0</v>
      </c>
      <c r="AQ27" s="355"/>
      <c r="AR27" s="77"/>
      <c r="AS27" s="77"/>
      <c r="AT27" s="77"/>
      <c r="AU27" s="77"/>
      <c r="AV27" s="77"/>
      <c r="AW27" s="77"/>
      <c r="AX27" s="77"/>
      <c r="AY27" s="77"/>
      <c r="AZ27" s="17"/>
      <c r="BA27" s="17"/>
      <c r="BB27" s="17"/>
    </row>
    <row r="28" spans="1:54" ht="14.5" x14ac:dyDescent="0.35">
      <c r="A28" s="819"/>
      <c r="B28" s="222"/>
      <c r="C28" s="305"/>
      <c r="D28" s="220"/>
      <c r="E28" s="221"/>
      <c r="F28" s="231"/>
      <c r="G28" s="232"/>
      <c r="H28" s="346">
        <f t="shared" si="11"/>
        <v>0</v>
      </c>
      <c r="I28" s="347">
        <f t="shared" si="32"/>
        <v>0</v>
      </c>
      <c r="J28" s="347">
        <f t="shared" si="0"/>
        <v>0</v>
      </c>
      <c r="K28" s="229">
        <f t="shared" si="12"/>
        <v>0</v>
      </c>
      <c r="L28" s="235">
        <f t="shared" si="1"/>
        <v>0</v>
      </c>
      <c r="M28" s="232">
        <f t="shared" si="33"/>
        <v>0</v>
      </c>
      <c r="N28" s="346">
        <f t="shared" si="13"/>
        <v>0</v>
      </c>
      <c r="O28" s="347">
        <f t="shared" si="14"/>
        <v>0</v>
      </c>
      <c r="P28" s="347">
        <f t="shared" si="2"/>
        <v>0</v>
      </c>
      <c r="Q28" s="229">
        <f t="shared" si="15"/>
        <v>0</v>
      </c>
      <c r="R28" s="235">
        <f t="shared" si="3"/>
        <v>0</v>
      </c>
      <c r="S28" s="232">
        <f t="shared" si="16"/>
        <v>0</v>
      </c>
      <c r="T28" s="202">
        <f t="shared" si="17"/>
        <v>0</v>
      </c>
      <c r="U28" s="203">
        <f t="shared" si="18"/>
        <v>0</v>
      </c>
      <c r="V28" s="233">
        <f t="shared" si="4"/>
        <v>0</v>
      </c>
      <c r="W28" s="204">
        <f t="shared" si="19"/>
        <v>0</v>
      </c>
      <c r="X28" s="235">
        <f t="shared" si="5"/>
        <v>0</v>
      </c>
      <c r="Y28" s="232">
        <f t="shared" si="20"/>
        <v>0</v>
      </c>
      <c r="Z28" s="202">
        <f t="shared" si="21"/>
        <v>0</v>
      </c>
      <c r="AA28" s="203">
        <f t="shared" si="22"/>
        <v>0</v>
      </c>
      <c r="AB28" s="233">
        <f t="shared" si="6"/>
        <v>0</v>
      </c>
      <c r="AC28" s="204">
        <f t="shared" si="23"/>
        <v>0</v>
      </c>
      <c r="AD28" s="235">
        <f t="shared" si="7"/>
        <v>0</v>
      </c>
      <c r="AE28" s="232">
        <f t="shared" si="24"/>
        <v>0</v>
      </c>
      <c r="AF28" s="202">
        <f t="shared" si="25"/>
        <v>0</v>
      </c>
      <c r="AG28" s="50">
        <f t="shared" si="26"/>
        <v>0</v>
      </c>
      <c r="AH28" s="234">
        <f t="shared" si="8"/>
        <v>0</v>
      </c>
      <c r="AI28" s="208">
        <f t="shared" si="9"/>
        <v>0</v>
      </c>
      <c r="AJ28" s="235"/>
      <c r="AK28" s="232">
        <f t="shared" si="27"/>
        <v>0</v>
      </c>
      <c r="AL28" s="202">
        <f t="shared" si="28"/>
        <v>0</v>
      </c>
      <c r="AM28" s="203">
        <f t="shared" si="29"/>
        <v>0</v>
      </c>
      <c r="AN28" s="233">
        <f t="shared" si="10"/>
        <v>0</v>
      </c>
      <c r="AO28" s="204">
        <f t="shared" si="30"/>
        <v>0</v>
      </c>
      <c r="AP28" s="206">
        <f t="shared" si="31"/>
        <v>0</v>
      </c>
      <c r="AQ28" s="355"/>
      <c r="AR28" s="77"/>
      <c r="AS28" s="77"/>
      <c r="AT28" s="77"/>
      <c r="AU28" s="77"/>
      <c r="AV28" s="77"/>
      <c r="AW28" s="77"/>
      <c r="AX28" s="77"/>
      <c r="AY28" s="77"/>
      <c r="AZ28" s="17"/>
      <c r="BA28" s="17"/>
      <c r="BB28" s="17"/>
    </row>
    <row r="29" spans="1:54" ht="14.5" x14ac:dyDescent="0.35">
      <c r="A29" s="819"/>
      <c r="B29" s="222"/>
      <c r="C29" s="305"/>
      <c r="D29" s="220"/>
      <c r="E29" s="221"/>
      <c r="F29" s="231"/>
      <c r="G29" s="232"/>
      <c r="H29" s="346">
        <f t="shared" si="11"/>
        <v>0</v>
      </c>
      <c r="I29" s="347">
        <f t="shared" si="32"/>
        <v>0</v>
      </c>
      <c r="J29" s="347">
        <f t="shared" si="0"/>
        <v>0</v>
      </c>
      <c r="K29" s="229">
        <f t="shared" si="12"/>
        <v>0</v>
      </c>
      <c r="L29" s="235">
        <f t="shared" si="1"/>
        <v>0</v>
      </c>
      <c r="M29" s="232">
        <f t="shared" si="33"/>
        <v>0</v>
      </c>
      <c r="N29" s="346">
        <f t="shared" si="13"/>
        <v>0</v>
      </c>
      <c r="O29" s="347">
        <f t="shared" si="14"/>
        <v>0</v>
      </c>
      <c r="P29" s="347">
        <f t="shared" si="2"/>
        <v>0</v>
      </c>
      <c r="Q29" s="229">
        <f t="shared" si="15"/>
        <v>0</v>
      </c>
      <c r="R29" s="235">
        <f t="shared" si="3"/>
        <v>0</v>
      </c>
      <c r="S29" s="232">
        <f t="shared" si="16"/>
        <v>0</v>
      </c>
      <c r="T29" s="202">
        <f t="shared" si="17"/>
        <v>0</v>
      </c>
      <c r="U29" s="203">
        <f t="shared" si="18"/>
        <v>0</v>
      </c>
      <c r="V29" s="233">
        <f t="shared" si="4"/>
        <v>0</v>
      </c>
      <c r="W29" s="204">
        <f t="shared" si="19"/>
        <v>0</v>
      </c>
      <c r="X29" s="235">
        <f t="shared" si="5"/>
        <v>0</v>
      </c>
      <c r="Y29" s="232">
        <f t="shared" si="20"/>
        <v>0</v>
      </c>
      <c r="Z29" s="202">
        <f t="shared" si="21"/>
        <v>0</v>
      </c>
      <c r="AA29" s="203">
        <f t="shared" si="22"/>
        <v>0</v>
      </c>
      <c r="AB29" s="233">
        <f t="shared" si="6"/>
        <v>0</v>
      </c>
      <c r="AC29" s="204">
        <f t="shared" si="23"/>
        <v>0</v>
      </c>
      <c r="AD29" s="235">
        <f t="shared" si="7"/>
        <v>0</v>
      </c>
      <c r="AE29" s="232">
        <f t="shared" si="24"/>
        <v>0</v>
      </c>
      <c r="AF29" s="202">
        <f t="shared" si="25"/>
        <v>0</v>
      </c>
      <c r="AG29" s="50">
        <f t="shared" si="26"/>
        <v>0</v>
      </c>
      <c r="AH29" s="234">
        <f t="shared" si="8"/>
        <v>0</v>
      </c>
      <c r="AI29" s="208">
        <f t="shared" si="9"/>
        <v>0</v>
      </c>
      <c r="AJ29" s="235"/>
      <c r="AK29" s="232">
        <f t="shared" si="27"/>
        <v>0</v>
      </c>
      <c r="AL29" s="202">
        <f t="shared" si="28"/>
        <v>0</v>
      </c>
      <c r="AM29" s="203">
        <f t="shared" si="29"/>
        <v>0</v>
      </c>
      <c r="AN29" s="233">
        <f t="shared" si="10"/>
        <v>0</v>
      </c>
      <c r="AO29" s="204">
        <f t="shared" si="30"/>
        <v>0</v>
      </c>
      <c r="AP29" s="206">
        <f t="shared" si="31"/>
        <v>0</v>
      </c>
      <c r="AQ29" s="355"/>
      <c r="AR29" s="77"/>
      <c r="AS29" s="77"/>
      <c r="AT29" s="77"/>
      <c r="AU29" s="77"/>
      <c r="AV29" s="77"/>
      <c r="AW29" s="77"/>
      <c r="AX29" s="77"/>
      <c r="AY29" s="77"/>
      <c r="AZ29" s="17"/>
      <c r="BA29" s="17"/>
      <c r="BB29" s="17"/>
    </row>
    <row r="30" spans="1:54" ht="14.5" x14ac:dyDescent="0.35">
      <c r="A30" s="819"/>
      <c r="B30" s="222"/>
      <c r="C30" s="305"/>
      <c r="D30" s="220"/>
      <c r="E30" s="221"/>
      <c r="F30" s="231"/>
      <c r="G30" s="232"/>
      <c r="H30" s="346">
        <f t="shared" si="11"/>
        <v>0</v>
      </c>
      <c r="I30" s="347">
        <f t="shared" si="32"/>
        <v>0</v>
      </c>
      <c r="J30" s="347">
        <f t="shared" si="0"/>
        <v>0</v>
      </c>
      <c r="K30" s="229">
        <f t="shared" si="12"/>
        <v>0</v>
      </c>
      <c r="L30" s="235">
        <f t="shared" si="1"/>
        <v>0</v>
      </c>
      <c r="M30" s="232">
        <f t="shared" si="33"/>
        <v>0</v>
      </c>
      <c r="N30" s="346">
        <f t="shared" si="13"/>
        <v>0</v>
      </c>
      <c r="O30" s="347">
        <f t="shared" si="14"/>
        <v>0</v>
      </c>
      <c r="P30" s="347">
        <f t="shared" si="2"/>
        <v>0</v>
      </c>
      <c r="Q30" s="229">
        <f t="shared" si="15"/>
        <v>0</v>
      </c>
      <c r="R30" s="235">
        <f t="shared" si="3"/>
        <v>0</v>
      </c>
      <c r="S30" s="232">
        <f t="shared" si="16"/>
        <v>0</v>
      </c>
      <c r="T30" s="202">
        <f t="shared" si="17"/>
        <v>0</v>
      </c>
      <c r="U30" s="203">
        <f t="shared" si="18"/>
        <v>0</v>
      </c>
      <c r="V30" s="233">
        <f t="shared" si="4"/>
        <v>0</v>
      </c>
      <c r="W30" s="204">
        <f t="shared" si="19"/>
        <v>0</v>
      </c>
      <c r="X30" s="235">
        <f t="shared" si="5"/>
        <v>0</v>
      </c>
      <c r="Y30" s="232">
        <f t="shared" si="20"/>
        <v>0</v>
      </c>
      <c r="Z30" s="202">
        <f t="shared" si="21"/>
        <v>0</v>
      </c>
      <c r="AA30" s="203">
        <f t="shared" si="22"/>
        <v>0</v>
      </c>
      <c r="AB30" s="233">
        <f t="shared" si="6"/>
        <v>0</v>
      </c>
      <c r="AC30" s="204">
        <f t="shared" si="23"/>
        <v>0</v>
      </c>
      <c r="AD30" s="235">
        <f t="shared" si="7"/>
        <v>0</v>
      </c>
      <c r="AE30" s="232">
        <f t="shared" si="24"/>
        <v>0</v>
      </c>
      <c r="AF30" s="202">
        <f t="shared" si="25"/>
        <v>0</v>
      </c>
      <c r="AG30" s="50">
        <f t="shared" si="26"/>
        <v>0</v>
      </c>
      <c r="AH30" s="234">
        <f t="shared" si="8"/>
        <v>0</v>
      </c>
      <c r="AI30" s="208">
        <f t="shared" si="9"/>
        <v>0</v>
      </c>
      <c r="AJ30" s="235"/>
      <c r="AK30" s="232">
        <f t="shared" si="27"/>
        <v>0</v>
      </c>
      <c r="AL30" s="202">
        <f t="shared" si="28"/>
        <v>0</v>
      </c>
      <c r="AM30" s="203">
        <f t="shared" si="29"/>
        <v>0</v>
      </c>
      <c r="AN30" s="233">
        <f t="shared" si="10"/>
        <v>0</v>
      </c>
      <c r="AO30" s="204">
        <f t="shared" si="30"/>
        <v>0</v>
      </c>
      <c r="AP30" s="206">
        <f t="shared" si="31"/>
        <v>0</v>
      </c>
      <c r="AQ30" s="355"/>
      <c r="AR30" s="77"/>
      <c r="AS30" s="77"/>
      <c r="AT30" s="77"/>
      <c r="AU30" s="77"/>
      <c r="AV30" s="77"/>
      <c r="AW30" s="77"/>
      <c r="AX30" s="77"/>
      <c r="AY30" s="77"/>
      <c r="AZ30" s="17"/>
      <c r="BA30" s="17"/>
      <c r="BB30" s="17"/>
    </row>
    <row r="31" spans="1:54" ht="14.5" x14ac:dyDescent="0.35">
      <c r="A31" s="819"/>
      <c r="B31" s="222"/>
      <c r="C31" s="305"/>
      <c r="D31" s="220"/>
      <c r="E31" s="221"/>
      <c r="F31" s="231"/>
      <c r="G31" s="232"/>
      <c r="H31" s="346">
        <f t="shared" si="11"/>
        <v>0</v>
      </c>
      <c r="I31" s="347">
        <f t="shared" si="32"/>
        <v>0</v>
      </c>
      <c r="J31" s="347">
        <f t="shared" si="0"/>
        <v>0</v>
      </c>
      <c r="K31" s="229">
        <f t="shared" si="12"/>
        <v>0</v>
      </c>
      <c r="L31" s="235">
        <f t="shared" si="1"/>
        <v>0</v>
      </c>
      <c r="M31" s="232">
        <f t="shared" si="33"/>
        <v>0</v>
      </c>
      <c r="N31" s="346">
        <f t="shared" si="13"/>
        <v>0</v>
      </c>
      <c r="O31" s="347">
        <f t="shared" si="14"/>
        <v>0</v>
      </c>
      <c r="P31" s="347">
        <f t="shared" si="2"/>
        <v>0</v>
      </c>
      <c r="Q31" s="229">
        <f t="shared" si="15"/>
        <v>0</v>
      </c>
      <c r="R31" s="235">
        <f t="shared" si="3"/>
        <v>0</v>
      </c>
      <c r="S31" s="232">
        <f t="shared" si="16"/>
        <v>0</v>
      </c>
      <c r="T31" s="202">
        <f t="shared" si="17"/>
        <v>0</v>
      </c>
      <c r="U31" s="203">
        <f t="shared" si="18"/>
        <v>0</v>
      </c>
      <c r="V31" s="233">
        <f t="shared" si="4"/>
        <v>0</v>
      </c>
      <c r="W31" s="204">
        <f t="shared" si="19"/>
        <v>0</v>
      </c>
      <c r="X31" s="235">
        <f t="shared" si="5"/>
        <v>0</v>
      </c>
      <c r="Y31" s="232">
        <f t="shared" si="20"/>
        <v>0</v>
      </c>
      <c r="Z31" s="202">
        <f t="shared" si="21"/>
        <v>0</v>
      </c>
      <c r="AA31" s="203">
        <f t="shared" si="22"/>
        <v>0</v>
      </c>
      <c r="AB31" s="233">
        <f t="shared" si="6"/>
        <v>0</v>
      </c>
      <c r="AC31" s="204">
        <f t="shared" si="23"/>
        <v>0</v>
      </c>
      <c r="AD31" s="235">
        <f t="shared" si="7"/>
        <v>0</v>
      </c>
      <c r="AE31" s="232">
        <f t="shared" si="24"/>
        <v>0</v>
      </c>
      <c r="AF31" s="202">
        <f t="shared" si="25"/>
        <v>0</v>
      </c>
      <c r="AG31" s="50">
        <f t="shared" si="26"/>
        <v>0</v>
      </c>
      <c r="AH31" s="234">
        <f t="shared" si="8"/>
        <v>0</v>
      </c>
      <c r="AI31" s="208">
        <f t="shared" si="9"/>
        <v>0</v>
      </c>
      <c r="AJ31" s="235"/>
      <c r="AK31" s="232">
        <f t="shared" si="27"/>
        <v>0</v>
      </c>
      <c r="AL31" s="202">
        <f t="shared" si="28"/>
        <v>0</v>
      </c>
      <c r="AM31" s="203">
        <f t="shared" si="29"/>
        <v>0</v>
      </c>
      <c r="AN31" s="233">
        <f t="shared" si="10"/>
        <v>0</v>
      </c>
      <c r="AO31" s="204">
        <f t="shared" si="30"/>
        <v>0</v>
      </c>
      <c r="AP31" s="206">
        <f t="shared" si="31"/>
        <v>0</v>
      </c>
      <c r="AQ31" s="355"/>
      <c r="AR31" s="77"/>
      <c r="AS31" s="77"/>
      <c r="AT31" s="77"/>
      <c r="AU31" s="77"/>
      <c r="AV31" s="77"/>
      <c r="AW31" s="77"/>
      <c r="AX31" s="77"/>
      <c r="AY31" s="77"/>
      <c r="AZ31" s="17"/>
      <c r="BA31" s="17"/>
      <c r="BB31" s="17"/>
    </row>
    <row r="32" spans="1:54" ht="14.5" x14ac:dyDescent="0.35">
      <c r="A32" s="819"/>
      <c r="B32" s="222"/>
      <c r="C32" s="305"/>
      <c r="D32" s="220"/>
      <c r="E32" s="221"/>
      <c r="F32" s="231"/>
      <c r="G32" s="232"/>
      <c r="H32" s="346">
        <f t="shared" si="11"/>
        <v>0</v>
      </c>
      <c r="I32" s="347">
        <f t="shared" si="32"/>
        <v>0</v>
      </c>
      <c r="J32" s="347">
        <f t="shared" si="0"/>
        <v>0</v>
      </c>
      <c r="K32" s="229">
        <f t="shared" si="12"/>
        <v>0</v>
      </c>
      <c r="L32" s="235">
        <f t="shared" si="1"/>
        <v>0</v>
      </c>
      <c r="M32" s="232">
        <f t="shared" si="33"/>
        <v>0</v>
      </c>
      <c r="N32" s="346">
        <f t="shared" si="13"/>
        <v>0</v>
      </c>
      <c r="O32" s="347">
        <f t="shared" si="14"/>
        <v>0</v>
      </c>
      <c r="P32" s="347">
        <f t="shared" si="2"/>
        <v>0</v>
      </c>
      <c r="Q32" s="229">
        <f t="shared" si="15"/>
        <v>0</v>
      </c>
      <c r="R32" s="235">
        <f t="shared" si="3"/>
        <v>0</v>
      </c>
      <c r="S32" s="232">
        <f t="shared" si="16"/>
        <v>0</v>
      </c>
      <c r="T32" s="202">
        <f t="shared" si="17"/>
        <v>0</v>
      </c>
      <c r="U32" s="203">
        <f t="shared" si="18"/>
        <v>0</v>
      </c>
      <c r="V32" s="233">
        <f t="shared" si="4"/>
        <v>0</v>
      </c>
      <c r="W32" s="204">
        <f t="shared" si="19"/>
        <v>0</v>
      </c>
      <c r="X32" s="235">
        <f t="shared" si="5"/>
        <v>0</v>
      </c>
      <c r="Y32" s="232">
        <f t="shared" si="20"/>
        <v>0</v>
      </c>
      <c r="Z32" s="202">
        <f t="shared" si="21"/>
        <v>0</v>
      </c>
      <c r="AA32" s="203">
        <f t="shared" si="22"/>
        <v>0</v>
      </c>
      <c r="AB32" s="233">
        <f t="shared" si="6"/>
        <v>0</v>
      </c>
      <c r="AC32" s="204">
        <f t="shared" si="23"/>
        <v>0</v>
      </c>
      <c r="AD32" s="235">
        <f t="shared" si="7"/>
        <v>0</v>
      </c>
      <c r="AE32" s="232">
        <f t="shared" si="24"/>
        <v>0</v>
      </c>
      <c r="AF32" s="202">
        <f t="shared" si="25"/>
        <v>0</v>
      </c>
      <c r="AG32" s="50">
        <f t="shared" si="26"/>
        <v>0</v>
      </c>
      <c r="AH32" s="234">
        <f t="shared" si="8"/>
        <v>0</v>
      </c>
      <c r="AI32" s="208">
        <f t="shared" si="9"/>
        <v>0</v>
      </c>
      <c r="AJ32" s="235"/>
      <c r="AK32" s="232">
        <f t="shared" si="27"/>
        <v>0</v>
      </c>
      <c r="AL32" s="202">
        <f t="shared" si="28"/>
        <v>0</v>
      </c>
      <c r="AM32" s="203">
        <f t="shared" si="29"/>
        <v>0</v>
      </c>
      <c r="AN32" s="233">
        <f t="shared" si="10"/>
        <v>0</v>
      </c>
      <c r="AO32" s="204">
        <f t="shared" si="30"/>
        <v>0</v>
      </c>
      <c r="AP32" s="206">
        <f t="shared" si="31"/>
        <v>0</v>
      </c>
      <c r="AQ32" s="355"/>
      <c r="AR32" s="77"/>
      <c r="AS32" s="77"/>
      <c r="AT32" s="77"/>
      <c r="AU32" s="77"/>
      <c r="AV32" s="77"/>
      <c r="AW32" s="77"/>
      <c r="AX32" s="77"/>
      <c r="AY32" s="77"/>
      <c r="AZ32" s="17"/>
      <c r="BA32" s="17"/>
      <c r="BB32" s="17"/>
    </row>
    <row r="33" spans="1:54" ht="14.5" x14ac:dyDescent="0.35">
      <c r="A33" s="819"/>
      <c r="B33" s="222"/>
      <c r="C33" s="305"/>
      <c r="D33" s="220"/>
      <c r="E33" s="221"/>
      <c r="F33" s="231"/>
      <c r="G33" s="232"/>
      <c r="H33" s="346">
        <f t="shared" si="11"/>
        <v>0</v>
      </c>
      <c r="I33" s="347">
        <f t="shared" si="32"/>
        <v>0</v>
      </c>
      <c r="J33" s="347">
        <f t="shared" si="0"/>
        <v>0</v>
      </c>
      <c r="K33" s="229">
        <f t="shared" si="12"/>
        <v>0</v>
      </c>
      <c r="L33" s="235">
        <f t="shared" si="1"/>
        <v>0</v>
      </c>
      <c r="M33" s="232">
        <f t="shared" si="33"/>
        <v>0</v>
      </c>
      <c r="N33" s="346">
        <f t="shared" si="13"/>
        <v>0</v>
      </c>
      <c r="O33" s="347">
        <f t="shared" si="14"/>
        <v>0</v>
      </c>
      <c r="P33" s="347">
        <f t="shared" si="2"/>
        <v>0</v>
      </c>
      <c r="Q33" s="229">
        <f t="shared" si="15"/>
        <v>0</v>
      </c>
      <c r="R33" s="235">
        <f t="shared" si="3"/>
        <v>0</v>
      </c>
      <c r="S33" s="232">
        <f t="shared" si="16"/>
        <v>0</v>
      </c>
      <c r="T33" s="202">
        <f t="shared" si="17"/>
        <v>0</v>
      </c>
      <c r="U33" s="203">
        <f t="shared" si="18"/>
        <v>0</v>
      </c>
      <c r="V33" s="233">
        <f t="shared" si="4"/>
        <v>0</v>
      </c>
      <c r="W33" s="204">
        <f t="shared" si="19"/>
        <v>0</v>
      </c>
      <c r="X33" s="235">
        <f t="shared" si="5"/>
        <v>0</v>
      </c>
      <c r="Y33" s="232">
        <f t="shared" si="20"/>
        <v>0</v>
      </c>
      <c r="Z33" s="202">
        <f t="shared" si="21"/>
        <v>0</v>
      </c>
      <c r="AA33" s="203">
        <f t="shared" si="22"/>
        <v>0</v>
      </c>
      <c r="AB33" s="233">
        <f t="shared" si="6"/>
        <v>0</v>
      </c>
      <c r="AC33" s="204">
        <f t="shared" si="23"/>
        <v>0</v>
      </c>
      <c r="AD33" s="235">
        <f t="shared" si="7"/>
        <v>0</v>
      </c>
      <c r="AE33" s="232">
        <f t="shared" si="24"/>
        <v>0</v>
      </c>
      <c r="AF33" s="202">
        <f t="shared" si="25"/>
        <v>0</v>
      </c>
      <c r="AG33" s="50">
        <f t="shared" si="26"/>
        <v>0</v>
      </c>
      <c r="AH33" s="234">
        <f t="shared" si="8"/>
        <v>0</v>
      </c>
      <c r="AI33" s="208">
        <f t="shared" si="9"/>
        <v>0</v>
      </c>
      <c r="AJ33" s="235"/>
      <c r="AK33" s="232">
        <f t="shared" si="27"/>
        <v>0</v>
      </c>
      <c r="AL33" s="202">
        <f t="shared" si="28"/>
        <v>0</v>
      </c>
      <c r="AM33" s="203">
        <f t="shared" si="29"/>
        <v>0</v>
      </c>
      <c r="AN33" s="233">
        <f t="shared" si="10"/>
        <v>0</v>
      </c>
      <c r="AO33" s="204">
        <f t="shared" si="30"/>
        <v>0</v>
      </c>
      <c r="AP33" s="206">
        <f t="shared" si="31"/>
        <v>0</v>
      </c>
      <c r="AQ33" s="355"/>
      <c r="AR33" s="77"/>
      <c r="AS33" s="77"/>
      <c r="AT33" s="77"/>
      <c r="AU33" s="77"/>
      <c r="AV33" s="77"/>
      <c r="AW33" s="77"/>
      <c r="AX33" s="77"/>
      <c r="AY33" s="77"/>
      <c r="AZ33" s="17"/>
      <c r="BA33" s="17"/>
      <c r="BB33" s="17"/>
    </row>
    <row r="34" spans="1:54" ht="14.5" x14ac:dyDescent="0.35">
      <c r="A34" s="819"/>
      <c r="B34" s="219"/>
      <c r="C34" s="304"/>
      <c r="D34" s="255"/>
      <c r="E34" s="221"/>
      <c r="F34" s="231"/>
      <c r="G34" s="232"/>
      <c r="H34" s="346">
        <f t="shared" si="11"/>
        <v>0</v>
      </c>
      <c r="I34" s="347">
        <f t="shared" si="32"/>
        <v>0</v>
      </c>
      <c r="J34" s="347">
        <f t="shared" si="0"/>
        <v>0</v>
      </c>
      <c r="K34" s="229">
        <f t="shared" si="12"/>
        <v>0</v>
      </c>
      <c r="L34" s="235">
        <f t="shared" si="1"/>
        <v>0</v>
      </c>
      <c r="M34" s="232">
        <f t="shared" si="33"/>
        <v>0</v>
      </c>
      <c r="N34" s="346">
        <f t="shared" si="13"/>
        <v>0</v>
      </c>
      <c r="O34" s="347">
        <f t="shared" si="14"/>
        <v>0</v>
      </c>
      <c r="P34" s="347">
        <f t="shared" si="2"/>
        <v>0</v>
      </c>
      <c r="Q34" s="229">
        <f t="shared" si="15"/>
        <v>0</v>
      </c>
      <c r="R34" s="235">
        <f t="shared" si="3"/>
        <v>0</v>
      </c>
      <c r="S34" s="232">
        <f t="shared" si="16"/>
        <v>0</v>
      </c>
      <c r="T34" s="202">
        <f t="shared" si="17"/>
        <v>0</v>
      </c>
      <c r="U34" s="203">
        <f t="shared" si="18"/>
        <v>0</v>
      </c>
      <c r="V34" s="233">
        <f t="shared" si="4"/>
        <v>0</v>
      </c>
      <c r="W34" s="204">
        <f t="shared" si="19"/>
        <v>0</v>
      </c>
      <c r="X34" s="235">
        <f t="shared" si="5"/>
        <v>0</v>
      </c>
      <c r="Y34" s="232">
        <f t="shared" si="20"/>
        <v>0</v>
      </c>
      <c r="Z34" s="202">
        <f t="shared" si="21"/>
        <v>0</v>
      </c>
      <c r="AA34" s="203">
        <f t="shared" si="22"/>
        <v>0</v>
      </c>
      <c r="AB34" s="233">
        <f t="shared" si="6"/>
        <v>0</v>
      </c>
      <c r="AC34" s="204">
        <f t="shared" si="23"/>
        <v>0</v>
      </c>
      <c r="AD34" s="235">
        <f t="shared" si="7"/>
        <v>0</v>
      </c>
      <c r="AE34" s="232">
        <f t="shared" si="24"/>
        <v>0</v>
      </c>
      <c r="AF34" s="202">
        <f t="shared" si="25"/>
        <v>0</v>
      </c>
      <c r="AG34" s="50">
        <f t="shared" si="26"/>
        <v>0</v>
      </c>
      <c r="AH34" s="234">
        <f t="shared" si="8"/>
        <v>0</v>
      </c>
      <c r="AI34" s="208">
        <f t="shared" si="9"/>
        <v>0</v>
      </c>
      <c r="AJ34" s="235"/>
      <c r="AK34" s="232">
        <f t="shared" si="27"/>
        <v>0</v>
      </c>
      <c r="AL34" s="202">
        <f t="shared" si="28"/>
        <v>0</v>
      </c>
      <c r="AM34" s="203">
        <f t="shared" si="29"/>
        <v>0</v>
      </c>
      <c r="AN34" s="233">
        <f t="shared" si="10"/>
        <v>0</v>
      </c>
      <c r="AO34" s="204">
        <f t="shared" si="30"/>
        <v>0</v>
      </c>
      <c r="AP34" s="206">
        <f t="shared" si="31"/>
        <v>0</v>
      </c>
      <c r="AQ34" s="355"/>
      <c r="AR34" s="77"/>
      <c r="AS34" s="77"/>
      <c r="AT34" s="77"/>
      <c r="AU34" s="77"/>
      <c r="AV34" s="77"/>
      <c r="AW34" s="77"/>
      <c r="AX34" s="77"/>
      <c r="AY34" s="77"/>
      <c r="AZ34" s="17"/>
      <c r="BA34" s="17"/>
      <c r="BB34" s="17"/>
    </row>
    <row r="35" spans="1:54" ht="14.5" x14ac:dyDescent="0.35">
      <c r="A35" s="819"/>
      <c r="B35" s="219"/>
      <c r="C35" s="304"/>
      <c r="D35" s="255"/>
      <c r="E35" s="221"/>
      <c r="F35" s="231"/>
      <c r="G35" s="232"/>
      <c r="H35" s="346">
        <f t="shared" si="11"/>
        <v>0</v>
      </c>
      <c r="I35" s="347">
        <f t="shared" si="32"/>
        <v>0</v>
      </c>
      <c r="J35" s="347">
        <f t="shared" si="0"/>
        <v>0</v>
      </c>
      <c r="K35" s="229">
        <f t="shared" si="12"/>
        <v>0</v>
      </c>
      <c r="L35" s="235">
        <f t="shared" si="1"/>
        <v>0</v>
      </c>
      <c r="M35" s="232">
        <f t="shared" si="33"/>
        <v>0</v>
      </c>
      <c r="N35" s="346">
        <f t="shared" si="13"/>
        <v>0</v>
      </c>
      <c r="O35" s="347">
        <f t="shared" si="14"/>
        <v>0</v>
      </c>
      <c r="P35" s="347">
        <f t="shared" si="2"/>
        <v>0</v>
      </c>
      <c r="Q35" s="229">
        <f t="shared" si="15"/>
        <v>0</v>
      </c>
      <c r="R35" s="235">
        <f t="shared" si="3"/>
        <v>0</v>
      </c>
      <c r="S35" s="232">
        <f t="shared" si="16"/>
        <v>0</v>
      </c>
      <c r="T35" s="202">
        <f t="shared" si="17"/>
        <v>0</v>
      </c>
      <c r="U35" s="203">
        <f t="shared" si="18"/>
        <v>0</v>
      </c>
      <c r="V35" s="233">
        <f t="shared" si="4"/>
        <v>0</v>
      </c>
      <c r="W35" s="204">
        <f t="shared" si="19"/>
        <v>0</v>
      </c>
      <c r="X35" s="235">
        <f t="shared" si="5"/>
        <v>0</v>
      </c>
      <c r="Y35" s="232">
        <f t="shared" si="20"/>
        <v>0</v>
      </c>
      <c r="Z35" s="202">
        <f t="shared" si="21"/>
        <v>0</v>
      </c>
      <c r="AA35" s="203">
        <f t="shared" si="22"/>
        <v>0</v>
      </c>
      <c r="AB35" s="233">
        <f t="shared" si="6"/>
        <v>0</v>
      </c>
      <c r="AC35" s="204">
        <f t="shared" si="23"/>
        <v>0</v>
      </c>
      <c r="AD35" s="235">
        <f t="shared" si="7"/>
        <v>0</v>
      </c>
      <c r="AE35" s="232">
        <f t="shared" si="24"/>
        <v>0</v>
      </c>
      <c r="AF35" s="202">
        <f t="shared" si="25"/>
        <v>0</v>
      </c>
      <c r="AG35" s="50">
        <f t="shared" si="26"/>
        <v>0</v>
      </c>
      <c r="AH35" s="234">
        <f t="shared" si="8"/>
        <v>0</v>
      </c>
      <c r="AI35" s="208">
        <f t="shared" si="9"/>
        <v>0</v>
      </c>
      <c r="AJ35" s="235"/>
      <c r="AK35" s="232">
        <f t="shared" si="27"/>
        <v>0</v>
      </c>
      <c r="AL35" s="202">
        <f t="shared" si="28"/>
        <v>0</v>
      </c>
      <c r="AM35" s="203">
        <f t="shared" si="29"/>
        <v>0</v>
      </c>
      <c r="AN35" s="233">
        <f t="shared" si="10"/>
        <v>0</v>
      </c>
      <c r="AO35" s="204">
        <f t="shared" si="30"/>
        <v>0</v>
      </c>
      <c r="AP35" s="206">
        <f t="shared" si="31"/>
        <v>0</v>
      </c>
      <c r="AQ35" s="355"/>
      <c r="AR35" s="77"/>
      <c r="AS35" s="77"/>
      <c r="AT35" s="77"/>
      <c r="AU35" s="77"/>
      <c r="AV35" s="77"/>
      <c r="AW35" s="77"/>
      <c r="AX35" s="77"/>
      <c r="AY35" s="77"/>
      <c r="AZ35" s="17"/>
      <c r="BA35" s="17"/>
      <c r="BB35" s="17"/>
    </row>
    <row r="36" spans="1:54" ht="14.5" x14ac:dyDescent="0.35">
      <c r="A36" s="819"/>
      <c r="B36" s="219"/>
      <c r="C36" s="304"/>
      <c r="D36" s="255"/>
      <c r="E36" s="221"/>
      <c r="F36" s="231"/>
      <c r="G36" s="232"/>
      <c r="H36" s="348">
        <f>G36*12</f>
        <v>0</v>
      </c>
      <c r="I36" s="349">
        <f t="shared" si="32"/>
        <v>0</v>
      </c>
      <c r="J36" s="349">
        <f t="shared" si="0"/>
        <v>0</v>
      </c>
      <c r="K36" s="350">
        <f t="shared" si="12"/>
        <v>0</v>
      </c>
      <c r="L36" s="235">
        <f t="shared" si="1"/>
        <v>0</v>
      </c>
      <c r="M36" s="232">
        <f t="shared" si="33"/>
        <v>0</v>
      </c>
      <c r="N36" s="348">
        <f>M36*12</f>
        <v>0</v>
      </c>
      <c r="O36" s="349">
        <f t="shared" si="14"/>
        <v>0</v>
      </c>
      <c r="P36" s="349">
        <f t="shared" si="2"/>
        <v>0</v>
      </c>
      <c r="Q36" s="350">
        <f t="shared" si="15"/>
        <v>0</v>
      </c>
      <c r="R36" s="235">
        <f t="shared" si="3"/>
        <v>0</v>
      </c>
      <c r="S36" s="232">
        <f t="shared" si="16"/>
        <v>0</v>
      </c>
      <c r="T36" s="205">
        <f>S36*12</f>
        <v>0</v>
      </c>
      <c r="U36" s="9">
        <f t="shared" si="18"/>
        <v>0</v>
      </c>
      <c r="V36" s="234">
        <f t="shared" si="4"/>
        <v>0</v>
      </c>
      <c r="W36" s="208">
        <f t="shared" si="19"/>
        <v>0</v>
      </c>
      <c r="X36" s="235">
        <f t="shared" si="5"/>
        <v>0</v>
      </c>
      <c r="Y36" s="232">
        <f t="shared" si="20"/>
        <v>0</v>
      </c>
      <c r="Z36" s="205">
        <f>Y36*12</f>
        <v>0</v>
      </c>
      <c r="AA36" s="9">
        <f t="shared" si="22"/>
        <v>0</v>
      </c>
      <c r="AB36" s="234">
        <f t="shared" si="6"/>
        <v>0</v>
      </c>
      <c r="AC36" s="208">
        <f t="shared" si="23"/>
        <v>0</v>
      </c>
      <c r="AD36" s="235">
        <f t="shared" si="7"/>
        <v>0</v>
      </c>
      <c r="AE36" s="232">
        <f t="shared" si="24"/>
        <v>0</v>
      </c>
      <c r="AF36" s="205">
        <f>AE36*12</f>
        <v>0</v>
      </c>
      <c r="AG36" s="230">
        <f t="shared" si="26"/>
        <v>0</v>
      </c>
      <c r="AH36" s="234">
        <f t="shared" si="8"/>
        <v>0</v>
      </c>
      <c r="AI36" s="208">
        <f t="shared" si="9"/>
        <v>0</v>
      </c>
      <c r="AJ36" s="235"/>
      <c r="AK36" s="232">
        <f t="shared" si="27"/>
        <v>0</v>
      </c>
      <c r="AL36" s="205">
        <f>AK36*12</f>
        <v>0</v>
      </c>
      <c r="AM36" s="9">
        <f t="shared" si="29"/>
        <v>0</v>
      </c>
      <c r="AN36" s="234">
        <f t="shared" si="10"/>
        <v>0</v>
      </c>
      <c r="AO36" s="208">
        <f t="shared" si="30"/>
        <v>0</v>
      </c>
      <c r="AP36" s="206">
        <f t="shared" si="31"/>
        <v>0</v>
      </c>
      <c r="AQ36" s="355"/>
      <c r="AR36" s="51"/>
      <c r="AS36" s="77"/>
      <c r="AT36" s="77"/>
      <c r="AU36" s="77"/>
      <c r="AV36" s="77"/>
      <c r="AW36" s="77"/>
      <c r="AX36" s="77"/>
      <c r="AY36" s="77"/>
      <c r="AZ36" s="17"/>
      <c r="BA36" s="17"/>
      <c r="BB36" s="17"/>
    </row>
    <row r="37" spans="1:54" ht="14.5" x14ac:dyDescent="0.35">
      <c r="A37" s="819"/>
      <c r="B37" s="219"/>
      <c r="C37" s="304"/>
      <c r="D37" s="255"/>
      <c r="E37" s="221"/>
      <c r="F37" s="231"/>
      <c r="G37" s="232"/>
      <c r="H37" s="348">
        <f t="shared" ref="H37:H42" si="34">G37*12</f>
        <v>0</v>
      </c>
      <c r="I37" s="349">
        <f t="shared" si="32"/>
        <v>0</v>
      </c>
      <c r="J37" s="349">
        <f t="shared" si="0"/>
        <v>0</v>
      </c>
      <c r="K37" s="350">
        <f t="shared" si="12"/>
        <v>0</v>
      </c>
      <c r="L37" s="235">
        <f t="shared" si="1"/>
        <v>0</v>
      </c>
      <c r="M37" s="232">
        <f t="shared" si="33"/>
        <v>0</v>
      </c>
      <c r="N37" s="348">
        <f t="shared" ref="N37:N42" si="35">M37*12</f>
        <v>0</v>
      </c>
      <c r="O37" s="349">
        <f t="shared" si="14"/>
        <v>0</v>
      </c>
      <c r="P37" s="349">
        <f t="shared" si="2"/>
        <v>0</v>
      </c>
      <c r="Q37" s="350">
        <f t="shared" si="15"/>
        <v>0</v>
      </c>
      <c r="R37" s="235">
        <f t="shared" si="3"/>
        <v>0</v>
      </c>
      <c r="S37" s="232">
        <f t="shared" si="16"/>
        <v>0</v>
      </c>
      <c r="T37" s="205">
        <f t="shared" ref="T37:T42" si="36">S37*12</f>
        <v>0</v>
      </c>
      <c r="U37" s="9">
        <f t="shared" si="18"/>
        <v>0</v>
      </c>
      <c r="V37" s="234">
        <f t="shared" si="4"/>
        <v>0</v>
      </c>
      <c r="W37" s="208">
        <f t="shared" si="19"/>
        <v>0</v>
      </c>
      <c r="X37" s="235">
        <f t="shared" si="5"/>
        <v>0</v>
      </c>
      <c r="Y37" s="232">
        <f t="shared" si="20"/>
        <v>0</v>
      </c>
      <c r="Z37" s="205">
        <f t="shared" ref="Z37:Z42" si="37">Y37*12</f>
        <v>0</v>
      </c>
      <c r="AA37" s="9">
        <f t="shared" si="22"/>
        <v>0</v>
      </c>
      <c r="AB37" s="234">
        <f t="shared" si="6"/>
        <v>0</v>
      </c>
      <c r="AC37" s="208">
        <f t="shared" si="23"/>
        <v>0</v>
      </c>
      <c r="AD37" s="235">
        <f t="shared" si="7"/>
        <v>0</v>
      </c>
      <c r="AE37" s="232">
        <f t="shared" si="24"/>
        <v>0</v>
      </c>
      <c r="AF37" s="205">
        <f t="shared" ref="AF37:AF42" si="38">AE37*12</f>
        <v>0</v>
      </c>
      <c r="AG37" s="230">
        <f t="shared" si="26"/>
        <v>0</v>
      </c>
      <c r="AH37" s="234">
        <f t="shared" si="8"/>
        <v>0</v>
      </c>
      <c r="AI37" s="208">
        <f t="shared" si="9"/>
        <v>0</v>
      </c>
      <c r="AJ37" s="235"/>
      <c r="AK37" s="232">
        <f t="shared" si="27"/>
        <v>0</v>
      </c>
      <c r="AL37" s="205">
        <f t="shared" ref="AL37:AL42" si="39">AK37*12</f>
        <v>0</v>
      </c>
      <c r="AM37" s="9">
        <f t="shared" si="29"/>
        <v>0</v>
      </c>
      <c r="AN37" s="234">
        <f t="shared" si="10"/>
        <v>0</v>
      </c>
      <c r="AO37" s="208">
        <f t="shared" si="30"/>
        <v>0</v>
      </c>
      <c r="AP37" s="206">
        <f t="shared" si="31"/>
        <v>0</v>
      </c>
      <c r="AQ37" s="355"/>
      <c r="AR37" s="51"/>
      <c r="AS37" s="77"/>
      <c r="AT37" s="77"/>
      <c r="AU37" s="77"/>
      <c r="AV37" s="77"/>
      <c r="AW37" s="77"/>
      <c r="AX37" s="77"/>
      <c r="AY37" s="77"/>
      <c r="AZ37" s="17"/>
      <c r="BA37" s="17"/>
      <c r="BB37" s="17"/>
    </row>
    <row r="38" spans="1:54" ht="14.5" x14ac:dyDescent="0.35">
      <c r="A38" s="819"/>
      <c r="B38" s="219"/>
      <c r="C38" s="304"/>
      <c r="D38" s="255"/>
      <c r="E38" s="221"/>
      <c r="F38" s="231"/>
      <c r="G38" s="232"/>
      <c r="H38" s="348">
        <f t="shared" si="34"/>
        <v>0</v>
      </c>
      <c r="I38" s="349">
        <f t="shared" si="32"/>
        <v>0</v>
      </c>
      <c r="J38" s="349">
        <f t="shared" si="0"/>
        <v>0</v>
      </c>
      <c r="K38" s="350">
        <f t="shared" si="12"/>
        <v>0</v>
      </c>
      <c r="L38" s="235">
        <f t="shared" si="1"/>
        <v>0</v>
      </c>
      <c r="M38" s="232">
        <f t="shared" si="33"/>
        <v>0</v>
      </c>
      <c r="N38" s="348">
        <f t="shared" si="35"/>
        <v>0</v>
      </c>
      <c r="O38" s="349">
        <f t="shared" si="14"/>
        <v>0</v>
      </c>
      <c r="P38" s="349">
        <f t="shared" si="2"/>
        <v>0</v>
      </c>
      <c r="Q38" s="350">
        <f t="shared" si="15"/>
        <v>0</v>
      </c>
      <c r="R38" s="235">
        <f t="shared" si="3"/>
        <v>0</v>
      </c>
      <c r="S38" s="232">
        <f t="shared" si="16"/>
        <v>0</v>
      </c>
      <c r="T38" s="205">
        <f t="shared" si="36"/>
        <v>0</v>
      </c>
      <c r="U38" s="9">
        <f t="shared" si="18"/>
        <v>0</v>
      </c>
      <c r="V38" s="234">
        <f t="shared" si="4"/>
        <v>0</v>
      </c>
      <c r="W38" s="208">
        <f t="shared" si="19"/>
        <v>0</v>
      </c>
      <c r="X38" s="235">
        <f t="shared" si="5"/>
        <v>0</v>
      </c>
      <c r="Y38" s="232">
        <f t="shared" si="20"/>
        <v>0</v>
      </c>
      <c r="Z38" s="205">
        <f t="shared" si="37"/>
        <v>0</v>
      </c>
      <c r="AA38" s="9">
        <f t="shared" si="22"/>
        <v>0</v>
      </c>
      <c r="AB38" s="234">
        <f t="shared" si="6"/>
        <v>0</v>
      </c>
      <c r="AC38" s="208">
        <f t="shared" si="23"/>
        <v>0</v>
      </c>
      <c r="AD38" s="235">
        <f t="shared" si="7"/>
        <v>0</v>
      </c>
      <c r="AE38" s="232">
        <f t="shared" si="24"/>
        <v>0</v>
      </c>
      <c r="AF38" s="205">
        <f t="shared" si="38"/>
        <v>0</v>
      </c>
      <c r="AG38" s="230">
        <f t="shared" si="26"/>
        <v>0</v>
      </c>
      <c r="AH38" s="234">
        <f t="shared" si="8"/>
        <v>0</v>
      </c>
      <c r="AI38" s="208">
        <f t="shared" si="9"/>
        <v>0</v>
      </c>
      <c r="AJ38" s="235"/>
      <c r="AK38" s="232">
        <f t="shared" si="27"/>
        <v>0</v>
      </c>
      <c r="AL38" s="205">
        <f t="shared" si="39"/>
        <v>0</v>
      </c>
      <c r="AM38" s="9">
        <f t="shared" si="29"/>
        <v>0</v>
      </c>
      <c r="AN38" s="234">
        <f t="shared" si="10"/>
        <v>0</v>
      </c>
      <c r="AO38" s="208">
        <f t="shared" si="30"/>
        <v>0</v>
      </c>
      <c r="AP38" s="206">
        <f t="shared" si="31"/>
        <v>0</v>
      </c>
      <c r="AQ38" s="355"/>
      <c r="AR38" s="51"/>
      <c r="AS38" s="77"/>
      <c r="AT38" s="77"/>
      <c r="AU38" s="77"/>
      <c r="AV38" s="77"/>
      <c r="AW38" s="77"/>
      <c r="AX38" s="77"/>
      <c r="AY38" s="77"/>
      <c r="AZ38" s="17"/>
      <c r="BA38" s="17"/>
      <c r="BB38" s="17"/>
    </row>
    <row r="39" spans="1:54" ht="14.5" x14ac:dyDescent="0.35">
      <c r="A39" s="819"/>
      <c r="B39" s="219"/>
      <c r="C39" s="304"/>
      <c r="D39" s="255"/>
      <c r="E39" s="221"/>
      <c r="F39" s="231"/>
      <c r="G39" s="232"/>
      <c r="H39" s="348">
        <f t="shared" si="34"/>
        <v>0</v>
      </c>
      <c r="I39" s="349">
        <f t="shared" si="32"/>
        <v>0</v>
      </c>
      <c r="J39" s="349">
        <f t="shared" si="0"/>
        <v>0</v>
      </c>
      <c r="K39" s="350">
        <f t="shared" si="12"/>
        <v>0</v>
      </c>
      <c r="L39" s="235">
        <f t="shared" si="1"/>
        <v>0</v>
      </c>
      <c r="M39" s="232">
        <f t="shared" si="33"/>
        <v>0</v>
      </c>
      <c r="N39" s="348">
        <f t="shared" si="35"/>
        <v>0</v>
      </c>
      <c r="O39" s="349">
        <f t="shared" si="14"/>
        <v>0</v>
      </c>
      <c r="P39" s="349">
        <f t="shared" si="2"/>
        <v>0</v>
      </c>
      <c r="Q39" s="350">
        <f t="shared" si="15"/>
        <v>0</v>
      </c>
      <c r="R39" s="235">
        <f t="shared" si="3"/>
        <v>0</v>
      </c>
      <c r="S39" s="232">
        <f t="shared" si="16"/>
        <v>0</v>
      </c>
      <c r="T39" s="205">
        <f t="shared" si="36"/>
        <v>0</v>
      </c>
      <c r="U39" s="9">
        <f t="shared" si="18"/>
        <v>0</v>
      </c>
      <c r="V39" s="234">
        <f t="shared" si="4"/>
        <v>0</v>
      </c>
      <c r="W39" s="208">
        <f t="shared" si="19"/>
        <v>0</v>
      </c>
      <c r="X39" s="235">
        <f t="shared" si="5"/>
        <v>0</v>
      </c>
      <c r="Y39" s="232">
        <f t="shared" si="20"/>
        <v>0</v>
      </c>
      <c r="Z39" s="205">
        <f t="shared" si="37"/>
        <v>0</v>
      </c>
      <c r="AA39" s="9">
        <f t="shared" si="22"/>
        <v>0</v>
      </c>
      <c r="AB39" s="234">
        <f t="shared" si="6"/>
        <v>0</v>
      </c>
      <c r="AC39" s="208">
        <f t="shared" si="23"/>
        <v>0</v>
      </c>
      <c r="AD39" s="235">
        <f t="shared" si="7"/>
        <v>0</v>
      </c>
      <c r="AE39" s="232">
        <f t="shared" si="24"/>
        <v>0</v>
      </c>
      <c r="AF39" s="205">
        <f t="shared" si="38"/>
        <v>0</v>
      </c>
      <c r="AG39" s="230">
        <f t="shared" si="26"/>
        <v>0</v>
      </c>
      <c r="AH39" s="234">
        <f t="shared" si="8"/>
        <v>0</v>
      </c>
      <c r="AI39" s="208">
        <f t="shared" si="9"/>
        <v>0</v>
      </c>
      <c r="AJ39" s="235"/>
      <c r="AK39" s="232">
        <f t="shared" si="27"/>
        <v>0</v>
      </c>
      <c r="AL39" s="205">
        <f t="shared" si="39"/>
        <v>0</v>
      </c>
      <c r="AM39" s="9">
        <f t="shared" si="29"/>
        <v>0</v>
      </c>
      <c r="AN39" s="234">
        <f t="shared" si="10"/>
        <v>0</v>
      </c>
      <c r="AO39" s="208">
        <f t="shared" si="30"/>
        <v>0</v>
      </c>
      <c r="AP39" s="206">
        <f t="shared" si="31"/>
        <v>0</v>
      </c>
      <c r="AQ39" s="355"/>
      <c r="AR39" s="51"/>
      <c r="AS39" s="77"/>
      <c r="AT39" s="77"/>
      <c r="AU39" s="77"/>
      <c r="AV39" s="77"/>
      <c r="AW39" s="77"/>
      <c r="AX39" s="77"/>
      <c r="AY39" s="77"/>
      <c r="AZ39" s="17"/>
      <c r="BA39" s="17"/>
      <c r="BB39" s="17"/>
    </row>
    <row r="40" spans="1:54" ht="14.5" x14ac:dyDescent="0.35">
      <c r="A40" s="819"/>
      <c r="B40" s="219"/>
      <c r="C40" s="304"/>
      <c r="D40" s="255" t="s">
        <v>35</v>
      </c>
      <c r="E40" s="221"/>
      <c r="F40" s="231">
        <v>31000</v>
      </c>
      <c r="G40" s="232"/>
      <c r="H40" s="348">
        <f t="shared" si="34"/>
        <v>0</v>
      </c>
      <c r="I40" s="349">
        <f t="shared" si="32"/>
        <v>0</v>
      </c>
      <c r="J40" s="281"/>
      <c r="K40" s="350">
        <f t="shared" si="12"/>
        <v>0</v>
      </c>
      <c r="L40" s="235">
        <f t="shared" si="1"/>
        <v>31000</v>
      </c>
      <c r="M40" s="232">
        <f t="shared" si="33"/>
        <v>0</v>
      </c>
      <c r="N40" s="348">
        <f t="shared" si="35"/>
        <v>0</v>
      </c>
      <c r="O40" s="349">
        <f t="shared" si="14"/>
        <v>0</v>
      </c>
      <c r="P40" s="281"/>
      <c r="Q40" s="350">
        <f t="shared" si="15"/>
        <v>0</v>
      </c>
      <c r="R40" s="235">
        <f t="shared" si="3"/>
        <v>31000</v>
      </c>
      <c r="S40" s="232">
        <f t="shared" si="16"/>
        <v>0</v>
      </c>
      <c r="T40" s="205">
        <f t="shared" si="36"/>
        <v>0</v>
      </c>
      <c r="U40" s="9">
        <f t="shared" si="18"/>
        <v>0</v>
      </c>
      <c r="V40" s="282"/>
      <c r="W40" s="208">
        <f t="shared" si="19"/>
        <v>0</v>
      </c>
      <c r="X40" s="235">
        <f t="shared" si="5"/>
        <v>31000</v>
      </c>
      <c r="Y40" s="232">
        <f t="shared" si="20"/>
        <v>0</v>
      </c>
      <c r="Z40" s="205">
        <f t="shared" si="37"/>
        <v>0</v>
      </c>
      <c r="AA40" s="9">
        <f t="shared" si="22"/>
        <v>0</v>
      </c>
      <c r="AB40" s="282"/>
      <c r="AC40" s="208">
        <f t="shared" si="23"/>
        <v>0</v>
      </c>
      <c r="AD40" s="235">
        <f t="shared" si="7"/>
        <v>31000</v>
      </c>
      <c r="AE40" s="232">
        <f t="shared" si="24"/>
        <v>0</v>
      </c>
      <c r="AF40" s="205">
        <f t="shared" si="38"/>
        <v>0</v>
      </c>
      <c r="AG40" s="230">
        <f t="shared" si="26"/>
        <v>0</v>
      </c>
      <c r="AH40" s="282"/>
      <c r="AI40" s="208">
        <f t="shared" si="9"/>
        <v>0</v>
      </c>
      <c r="AJ40" s="235"/>
      <c r="AK40" s="232">
        <f t="shared" si="27"/>
        <v>0</v>
      </c>
      <c r="AL40" s="205">
        <f t="shared" si="39"/>
        <v>0</v>
      </c>
      <c r="AM40" s="9">
        <f t="shared" si="29"/>
        <v>0</v>
      </c>
      <c r="AN40" s="282"/>
      <c r="AO40" s="208">
        <f t="shared" si="30"/>
        <v>0</v>
      </c>
      <c r="AP40" s="206">
        <f t="shared" si="31"/>
        <v>0</v>
      </c>
      <c r="AQ40" s="355"/>
      <c r="AR40" s="51"/>
      <c r="AS40" s="77"/>
      <c r="AT40" s="77"/>
      <c r="AU40" s="77"/>
      <c r="AV40" s="77"/>
      <c r="AW40" s="77"/>
      <c r="AX40" s="77"/>
      <c r="AY40" s="77"/>
      <c r="AZ40" s="17"/>
      <c r="BA40" s="17"/>
      <c r="BB40" s="17"/>
    </row>
    <row r="41" spans="1:54" ht="14.5" x14ac:dyDescent="0.35">
      <c r="A41" s="819"/>
      <c r="B41" s="219"/>
      <c r="C41" s="304"/>
      <c r="D41" s="255" t="s">
        <v>35</v>
      </c>
      <c r="E41" s="221"/>
      <c r="F41" s="231">
        <v>31000</v>
      </c>
      <c r="G41" s="232"/>
      <c r="H41" s="348">
        <f t="shared" si="34"/>
        <v>0</v>
      </c>
      <c r="I41" s="349">
        <f t="shared" si="32"/>
        <v>0</v>
      </c>
      <c r="J41" s="281"/>
      <c r="K41" s="350">
        <f t="shared" si="12"/>
        <v>0</v>
      </c>
      <c r="L41" s="235">
        <f t="shared" si="1"/>
        <v>31000</v>
      </c>
      <c r="M41" s="232">
        <f t="shared" si="33"/>
        <v>0</v>
      </c>
      <c r="N41" s="348">
        <f t="shared" si="35"/>
        <v>0</v>
      </c>
      <c r="O41" s="349">
        <f t="shared" si="14"/>
        <v>0</v>
      </c>
      <c r="P41" s="281"/>
      <c r="Q41" s="350">
        <f t="shared" si="15"/>
        <v>0</v>
      </c>
      <c r="R41" s="235">
        <f t="shared" si="3"/>
        <v>31000</v>
      </c>
      <c r="S41" s="232">
        <f t="shared" si="16"/>
        <v>0</v>
      </c>
      <c r="T41" s="205">
        <f t="shared" si="36"/>
        <v>0</v>
      </c>
      <c r="U41" s="9">
        <f t="shared" si="18"/>
        <v>0</v>
      </c>
      <c r="V41" s="282"/>
      <c r="W41" s="208">
        <f t="shared" si="19"/>
        <v>0</v>
      </c>
      <c r="X41" s="235">
        <f t="shared" si="5"/>
        <v>31000</v>
      </c>
      <c r="Y41" s="232">
        <f t="shared" si="20"/>
        <v>0</v>
      </c>
      <c r="Z41" s="205">
        <f t="shared" si="37"/>
        <v>0</v>
      </c>
      <c r="AA41" s="9">
        <f t="shared" si="22"/>
        <v>0</v>
      </c>
      <c r="AB41" s="282"/>
      <c r="AC41" s="208">
        <f t="shared" si="23"/>
        <v>0</v>
      </c>
      <c r="AD41" s="235">
        <f t="shared" si="7"/>
        <v>31000</v>
      </c>
      <c r="AE41" s="232">
        <f t="shared" si="24"/>
        <v>0</v>
      </c>
      <c r="AF41" s="205">
        <f t="shared" si="38"/>
        <v>0</v>
      </c>
      <c r="AG41" s="230">
        <f t="shared" si="26"/>
        <v>0</v>
      </c>
      <c r="AH41" s="282"/>
      <c r="AI41" s="208">
        <f t="shared" si="9"/>
        <v>0</v>
      </c>
      <c r="AJ41" s="235"/>
      <c r="AK41" s="232">
        <f t="shared" si="27"/>
        <v>0</v>
      </c>
      <c r="AL41" s="205">
        <f t="shared" si="39"/>
        <v>0</v>
      </c>
      <c r="AM41" s="9">
        <f t="shared" si="29"/>
        <v>0</v>
      </c>
      <c r="AN41" s="282"/>
      <c r="AO41" s="208">
        <f t="shared" si="30"/>
        <v>0</v>
      </c>
      <c r="AP41" s="206">
        <f t="shared" si="31"/>
        <v>0</v>
      </c>
      <c r="AQ41" s="355"/>
      <c r="AR41" s="51"/>
      <c r="AS41" s="77"/>
      <c r="AT41" s="77"/>
      <c r="AU41" s="77"/>
      <c r="AV41" s="77"/>
      <c r="AW41" s="77"/>
      <c r="AX41" s="77"/>
      <c r="AY41" s="77"/>
      <c r="AZ41" s="17"/>
      <c r="BA41" s="17"/>
      <c r="BB41" s="17"/>
    </row>
    <row r="42" spans="1:54" ht="15" thickBot="1" x14ac:dyDescent="0.4">
      <c r="A42" s="819"/>
      <c r="B42" s="52"/>
      <c r="C42" s="306"/>
      <c r="D42" s="53" t="s">
        <v>35</v>
      </c>
      <c r="E42" s="54"/>
      <c r="F42" s="55">
        <v>31000</v>
      </c>
      <c r="G42" s="56"/>
      <c r="H42" s="351">
        <f t="shared" si="34"/>
        <v>0</v>
      </c>
      <c r="I42" s="352">
        <f t="shared" si="32"/>
        <v>0</v>
      </c>
      <c r="J42" s="283"/>
      <c r="K42" s="353">
        <f t="shared" si="12"/>
        <v>0</v>
      </c>
      <c r="L42" s="235">
        <f t="shared" si="1"/>
        <v>31000</v>
      </c>
      <c r="M42" s="56">
        <f t="shared" si="33"/>
        <v>0</v>
      </c>
      <c r="N42" s="351">
        <f t="shared" si="35"/>
        <v>0</v>
      </c>
      <c r="O42" s="352">
        <f t="shared" si="14"/>
        <v>0</v>
      </c>
      <c r="P42" s="283"/>
      <c r="Q42" s="353">
        <f t="shared" si="15"/>
        <v>0</v>
      </c>
      <c r="R42" s="235">
        <f t="shared" si="3"/>
        <v>31000</v>
      </c>
      <c r="S42" s="56">
        <f>IF($Q$20="yes",M42,0)</f>
        <v>0</v>
      </c>
      <c r="T42" s="57">
        <f t="shared" si="36"/>
        <v>0</v>
      </c>
      <c r="U42" s="58">
        <f t="shared" si="18"/>
        <v>0</v>
      </c>
      <c r="V42" s="284"/>
      <c r="W42" s="59">
        <f t="shared" si="19"/>
        <v>0</v>
      </c>
      <c r="X42" s="235">
        <f t="shared" si="5"/>
        <v>31000</v>
      </c>
      <c r="Y42" s="56">
        <f>IF($Q$20="yes",S42,0)</f>
        <v>0</v>
      </c>
      <c r="Z42" s="57">
        <f t="shared" si="37"/>
        <v>0</v>
      </c>
      <c r="AA42" s="58">
        <f t="shared" si="22"/>
        <v>0</v>
      </c>
      <c r="AB42" s="284"/>
      <c r="AC42" s="59">
        <f t="shared" si="23"/>
        <v>0</v>
      </c>
      <c r="AD42" s="235">
        <f t="shared" si="7"/>
        <v>31000</v>
      </c>
      <c r="AE42" s="56">
        <f>IF($Q$20="yes",Y42,0)</f>
        <v>0</v>
      </c>
      <c r="AF42" s="57">
        <f t="shared" si="38"/>
        <v>0</v>
      </c>
      <c r="AG42" s="60">
        <f t="shared" si="26"/>
        <v>0</v>
      </c>
      <c r="AH42" s="284"/>
      <c r="AI42" s="59">
        <f t="shared" si="9"/>
        <v>0</v>
      </c>
      <c r="AJ42" s="235"/>
      <c r="AK42" s="56">
        <f>IF($Q$20="yes",AE42,0)</f>
        <v>0</v>
      </c>
      <c r="AL42" s="57">
        <f t="shared" si="39"/>
        <v>0</v>
      </c>
      <c r="AM42" s="58">
        <f t="shared" si="29"/>
        <v>0</v>
      </c>
      <c r="AN42" s="284"/>
      <c r="AO42" s="59">
        <f t="shared" si="30"/>
        <v>0</v>
      </c>
      <c r="AP42" s="206">
        <f>AI42+AC42+W42+Q42+K42+AO42</f>
        <v>0</v>
      </c>
      <c r="AQ42" s="356"/>
      <c r="AR42" s="51"/>
      <c r="AS42" s="77"/>
      <c r="AT42" s="77"/>
      <c r="AU42" s="77"/>
      <c r="AV42" s="77"/>
      <c r="AW42" s="77"/>
      <c r="AX42" s="77"/>
      <c r="AY42" s="77"/>
      <c r="AZ42" s="17"/>
      <c r="BA42" s="17"/>
      <c r="BB42" s="17"/>
    </row>
    <row r="43" spans="1:54" ht="16.5" customHeight="1" thickTop="1" thickBot="1" x14ac:dyDescent="0.35">
      <c r="A43" s="820"/>
      <c r="B43" s="823" t="s">
        <v>36</v>
      </c>
      <c r="C43" s="824"/>
      <c r="D43" s="824"/>
      <c r="E43" s="824"/>
      <c r="F43" s="824"/>
      <c r="G43" s="824"/>
      <c r="H43" s="825"/>
      <c r="I43" s="61">
        <f>SUM(I23:I42)</f>
        <v>0</v>
      </c>
      <c r="J43" s="285">
        <f>SUM(J23:J42)</f>
        <v>0</v>
      </c>
      <c r="K43" s="62">
        <f>ROUND(SUM(K23:K42),0)</f>
        <v>0</v>
      </c>
      <c r="L43" s="765" t="s">
        <v>37</v>
      </c>
      <c r="M43" s="766"/>
      <c r="N43" s="767"/>
      <c r="O43" s="63">
        <f>SUM(O23:O42)</f>
        <v>0</v>
      </c>
      <c r="P43" s="64">
        <f>SUM(P23:P42)</f>
        <v>0</v>
      </c>
      <c r="Q43" s="62">
        <f>ROUND(SUM(Q23:Q42),0)</f>
        <v>0</v>
      </c>
      <c r="R43" s="765" t="s">
        <v>38</v>
      </c>
      <c r="S43" s="766"/>
      <c r="T43" s="767"/>
      <c r="U43" s="63">
        <f>SUM(U23:U42)</f>
        <v>0</v>
      </c>
      <c r="V43" s="64">
        <f>SUM(V23:V42)</f>
        <v>0</v>
      </c>
      <c r="W43" s="62">
        <f>ROUND(SUM(W23:W42),0)</f>
        <v>0</v>
      </c>
      <c r="X43" s="765" t="s">
        <v>39</v>
      </c>
      <c r="Y43" s="766"/>
      <c r="Z43" s="767"/>
      <c r="AA43" s="63">
        <f>SUM(AA23:AA42)</f>
        <v>0</v>
      </c>
      <c r="AB43" s="64">
        <f>SUM(AB23:AB42)</f>
        <v>0</v>
      </c>
      <c r="AC43" s="62">
        <f>ROUND(SUM(AC23:AC42),0)</f>
        <v>0</v>
      </c>
      <c r="AD43" s="765" t="s">
        <v>40</v>
      </c>
      <c r="AE43" s="766"/>
      <c r="AF43" s="767"/>
      <c r="AG43" s="63">
        <f>SUM(AG23:AG42)</f>
        <v>0</v>
      </c>
      <c r="AH43" s="64">
        <f>SUM(AH23:AH42)</f>
        <v>0</v>
      </c>
      <c r="AI43" s="62">
        <f>ROUND(SUM(AI23:AI42),0)</f>
        <v>0</v>
      </c>
      <c r="AJ43" s="765" t="s">
        <v>172</v>
      </c>
      <c r="AK43" s="766"/>
      <c r="AL43" s="767"/>
      <c r="AM43" s="63">
        <f>SUM(AM23:AM42)</f>
        <v>0</v>
      </c>
      <c r="AN43" s="64">
        <f>SUM(AN23:AN42)</f>
        <v>0</v>
      </c>
      <c r="AO43" s="62">
        <f>ROUND(SUM(AO23:AO42),0)</f>
        <v>0</v>
      </c>
      <c r="AP43" s="65">
        <f>ROUND(AI43+AC43+W43+Q43+K43+AO43,0)</f>
        <v>0</v>
      </c>
      <c r="AQ43" s="357" t="b">
        <f>IF(AP43=SUM(AP23:AP42),TRUE)</f>
        <v>1</v>
      </c>
      <c r="AR43" s="77"/>
      <c r="AS43" s="77"/>
      <c r="AT43" s="77"/>
      <c r="AU43" s="77"/>
      <c r="AV43" s="77"/>
      <c r="AW43" s="77"/>
      <c r="AX43" s="77"/>
      <c r="AY43" s="77"/>
      <c r="AZ43" s="17"/>
      <c r="BA43" s="17"/>
      <c r="BB43" s="17"/>
    </row>
    <row r="44" spans="1:54" s="17" customFormat="1" ht="9.75" customHeight="1" thickBot="1" x14ac:dyDescent="0.35">
      <c r="A44" s="67"/>
      <c r="B44" s="68"/>
      <c r="C44" s="68"/>
      <c r="D44" s="68"/>
      <c r="E44" s="68"/>
      <c r="F44" s="68"/>
      <c r="G44" s="68"/>
      <c r="H44" s="68"/>
      <c r="I44" s="69"/>
      <c r="J44" s="69"/>
      <c r="K44" s="70"/>
      <c r="L44" s="24"/>
      <c r="M44" s="24"/>
      <c r="N44" s="24"/>
      <c r="O44" s="71"/>
      <c r="P44" s="69"/>
      <c r="Q44" s="70"/>
      <c r="R44" s="24"/>
      <c r="S44" s="24"/>
      <c r="T44" s="24"/>
      <c r="U44" s="71"/>
      <c r="V44" s="69"/>
      <c r="W44" s="70"/>
      <c r="X44" s="24"/>
      <c r="Y44" s="24"/>
      <c r="Z44" s="24"/>
      <c r="AA44" s="71"/>
      <c r="AB44" s="69"/>
      <c r="AC44" s="70"/>
      <c r="AD44" s="24"/>
      <c r="AE44" s="24"/>
      <c r="AF44" s="24"/>
      <c r="AG44" s="71"/>
      <c r="AH44" s="69"/>
      <c r="AI44" s="70"/>
      <c r="AJ44" s="24"/>
      <c r="AK44" s="24"/>
      <c r="AL44" s="24"/>
      <c r="AM44" s="71"/>
      <c r="AN44" s="69"/>
      <c r="AO44" s="70"/>
      <c r="AP44" s="72"/>
      <c r="AQ44" s="358"/>
      <c r="AR44" s="77"/>
      <c r="AS44" s="77"/>
      <c r="AT44" s="77"/>
      <c r="AU44" s="77"/>
      <c r="AV44" s="77"/>
      <c r="AW44" s="77"/>
      <c r="AX44" s="77"/>
      <c r="AY44" s="77"/>
    </row>
    <row r="45" spans="1:54" ht="26.25" customHeight="1" thickBot="1" x14ac:dyDescent="0.5">
      <c r="A45" s="806" t="s">
        <v>41</v>
      </c>
      <c r="B45" s="815" t="s">
        <v>166</v>
      </c>
      <c r="C45" s="816"/>
      <c r="D45" s="816"/>
      <c r="E45" s="817"/>
      <c r="F45" s="73"/>
      <c r="G45" s="73"/>
      <c r="H45" s="73"/>
      <c r="I45" s="73"/>
      <c r="J45" s="73"/>
      <c r="K45" s="74"/>
      <c r="L45" s="75"/>
      <c r="M45" s="73"/>
      <c r="N45" s="73"/>
      <c r="O45" s="73"/>
      <c r="P45" s="73"/>
      <c r="Q45" s="74"/>
      <c r="R45" s="75"/>
      <c r="S45" s="73"/>
      <c r="T45" s="73"/>
      <c r="U45" s="73"/>
      <c r="V45" s="73"/>
      <c r="W45" s="74"/>
      <c r="X45" s="75"/>
      <c r="Y45" s="73"/>
      <c r="Z45" s="73"/>
      <c r="AA45" s="73"/>
      <c r="AB45" s="73"/>
      <c r="AC45" s="74"/>
      <c r="AD45" s="75"/>
      <c r="AE45" s="73"/>
      <c r="AF45" s="73"/>
      <c r="AG45" s="73"/>
      <c r="AH45" s="73"/>
      <c r="AI45" s="74"/>
      <c r="AJ45" s="75"/>
      <c r="AK45" s="73"/>
      <c r="AL45" s="73"/>
      <c r="AM45" s="73"/>
      <c r="AN45" s="73"/>
      <c r="AO45" s="74"/>
      <c r="AP45" s="76"/>
      <c r="AQ45" s="359"/>
      <c r="AR45" s="77"/>
      <c r="AS45" s="77"/>
      <c r="AT45" s="77"/>
      <c r="AU45" s="77"/>
      <c r="AV45" s="77"/>
      <c r="AW45" s="77"/>
      <c r="AX45" s="77"/>
      <c r="AY45" s="77"/>
      <c r="AZ45" s="17"/>
      <c r="BA45" s="17"/>
      <c r="BB45" s="17"/>
    </row>
    <row r="46" spans="1:54" ht="15" customHeight="1" thickBot="1" x14ac:dyDescent="0.35">
      <c r="A46" s="807"/>
      <c r="B46" s="840"/>
      <c r="C46" s="841"/>
      <c r="D46" s="841"/>
      <c r="E46" s="842"/>
      <c r="F46" s="236"/>
      <c r="G46" s="237"/>
      <c r="H46" s="237"/>
      <c r="I46" s="238"/>
      <c r="J46" s="239"/>
      <c r="K46" s="223"/>
      <c r="L46" s="236"/>
      <c r="M46" s="237"/>
      <c r="N46" s="237"/>
      <c r="O46" s="238"/>
      <c r="P46" s="239"/>
      <c r="Q46" s="223"/>
      <c r="R46" s="236"/>
      <c r="S46" s="237"/>
      <c r="T46" s="237"/>
      <c r="U46" s="238"/>
      <c r="V46" s="239"/>
      <c r="W46" s="223"/>
      <c r="X46" s="236"/>
      <c r="Y46" s="237"/>
      <c r="Z46" s="237"/>
      <c r="AA46" s="238"/>
      <c r="AB46" s="239"/>
      <c r="AC46" s="223"/>
      <c r="AD46" s="236"/>
      <c r="AE46" s="237"/>
      <c r="AF46" s="237"/>
      <c r="AG46" s="238"/>
      <c r="AH46" s="239"/>
      <c r="AI46" s="223"/>
      <c r="AJ46" s="236"/>
      <c r="AK46" s="237"/>
      <c r="AL46" s="237"/>
      <c r="AM46" s="238"/>
      <c r="AN46" s="239"/>
      <c r="AO46" s="223"/>
      <c r="AP46" s="206">
        <f>AI46+AC46+W46+Q46+K46+AO46</f>
        <v>0</v>
      </c>
      <c r="AQ46" s="355"/>
      <c r="AR46" s="77"/>
      <c r="AS46" s="77"/>
      <c r="AT46" s="77"/>
      <c r="AU46" s="77"/>
      <c r="AV46" s="77"/>
      <c r="AW46" s="77"/>
      <c r="AX46" s="77"/>
      <c r="AY46" s="77"/>
      <c r="AZ46" s="17"/>
      <c r="BA46" s="17"/>
      <c r="BB46" s="17"/>
    </row>
    <row r="47" spans="1:54" ht="15.75" customHeight="1" thickBot="1" x14ac:dyDescent="0.35">
      <c r="A47" s="807"/>
      <c r="B47" s="768" t="s">
        <v>167</v>
      </c>
      <c r="C47" s="769"/>
      <c r="D47" s="769"/>
      <c r="E47" s="769"/>
      <c r="F47" s="769"/>
      <c r="G47" s="769"/>
      <c r="H47" s="769"/>
      <c r="I47" s="769"/>
      <c r="J47" s="770"/>
      <c r="K47" s="62">
        <f>SUM(K46:K46)</f>
        <v>0</v>
      </c>
      <c r="L47" s="768" t="s">
        <v>168</v>
      </c>
      <c r="M47" s="769"/>
      <c r="N47" s="769"/>
      <c r="O47" s="769"/>
      <c r="P47" s="770"/>
      <c r="Q47" s="62">
        <f>SUM(Q46:Q46)</f>
        <v>0</v>
      </c>
      <c r="R47" s="768" t="s">
        <v>169</v>
      </c>
      <c r="S47" s="769"/>
      <c r="T47" s="769"/>
      <c r="U47" s="769"/>
      <c r="V47" s="770"/>
      <c r="W47" s="62">
        <f>SUM(W46:W46)</f>
        <v>0</v>
      </c>
      <c r="X47" s="768" t="s">
        <v>170</v>
      </c>
      <c r="Y47" s="769"/>
      <c r="Z47" s="769"/>
      <c r="AA47" s="769"/>
      <c r="AB47" s="770"/>
      <c r="AC47" s="62">
        <f>SUM(AC46:AC46)</f>
        <v>0</v>
      </c>
      <c r="AD47" s="768" t="s">
        <v>171</v>
      </c>
      <c r="AE47" s="769"/>
      <c r="AF47" s="769"/>
      <c r="AG47" s="769"/>
      <c r="AH47" s="770"/>
      <c r="AI47" s="62">
        <f>SUM(AI46:AI46)</f>
        <v>0</v>
      </c>
      <c r="AJ47" s="768" t="s">
        <v>174</v>
      </c>
      <c r="AK47" s="769"/>
      <c r="AL47" s="769"/>
      <c r="AM47" s="769"/>
      <c r="AN47" s="770"/>
      <c r="AO47" s="62">
        <f>SUM(AO46:AO46)</f>
        <v>0</v>
      </c>
      <c r="AP47" s="65">
        <f>AI47+AC47+W47+Q47+K47+AO47</f>
        <v>0</v>
      </c>
      <c r="AQ47" s="360" t="b">
        <f>IF(AP47=SUM(AP46:AP46),TRUE)</f>
        <v>1</v>
      </c>
      <c r="AR47" s="77"/>
      <c r="AS47" s="77"/>
      <c r="AT47" s="77"/>
      <c r="AU47" s="77"/>
      <c r="AV47" s="77"/>
      <c r="AW47" s="77"/>
      <c r="AX47" s="77"/>
      <c r="AY47" s="77"/>
      <c r="AZ47" s="17"/>
      <c r="BA47" s="17"/>
      <c r="BB47" s="17"/>
    </row>
    <row r="48" spans="1:54" ht="26.25" customHeight="1" thickBot="1" x14ac:dyDescent="0.5">
      <c r="A48" s="807"/>
      <c r="B48" s="815" t="s">
        <v>42</v>
      </c>
      <c r="C48" s="816"/>
      <c r="D48" s="816"/>
      <c r="E48" s="817"/>
      <c r="F48" s="73"/>
      <c r="G48" s="73"/>
      <c r="H48" s="73"/>
      <c r="I48" s="73"/>
      <c r="J48" s="73"/>
      <c r="K48" s="74"/>
      <c r="L48" s="75"/>
      <c r="M48" s="73"/>
      <c r="N48" s="73"/>
      <c r="O48" s="73"/>
      <c r="P48" s="73"/>
      <c r="Q48" s="74"/>
      <c r="R48" s="75"/>
      <c r="S48" s="73"/>
      <c r="T48" s="73"/>
      <c r="U48" s="73"/>
      <c r="V48" s="73"/>
      <c r="W48" s="74"/>
      <c r="X48" s="75"/>
      <c r="Y48" s="73"/>
      <c r="Z48" s="73"/>
      <c r="AA48" s="73"/>
      <c r="AB48" s="73"/>
      <c r="AC48" s="74"/>
      <c r="AD48" s="75"/>
      <c r="AE48" s="73"/>
      <c r="AF48" s="73"/>
      <c r="AG48" s="73"/>
      <c r="AH48" s="73"/>
      <c r="AI48" s="74"/>
      <c r="AJ48" s="75"/>
      <c r="AK48" s="73"/>
      <c r="AL48" s="73"/>
      <c r="AM48" s="73"/>
      <c r="AN48" s="73"/>
      <c r="AO48" s="74"/>
      <c r="AP48" s="76"/>
      <c r="AQ48" s="359"/>
      <c r="AR48" s="77"/>
      <c r="AS48" s="77"/>
      <c r="AT48" s="77"/>
      <c r="AU48" s="77"/>
      <c r="AV48" s="77"/>
      <c r="AW48" s="77"/>
      <c r="AX48" s="77"/>
      <c r="AY48" s="77"/>
      <c r="AZ48" s="17"/>
      <c r="BA48" s="17"/>
      <c r="BB48" s="17"/>
    </row>
    <row r="49" spans="1:54" ht="15" customHeight="1" x14ac:dyDescent="0.3">
      <c r="A49" s="807"/>
      <c r="B49" s="840" t="s">
        <v>43</v>
      </c>
      <c r="C49" s="841"/>
      <c r="D49" s="841"/>
      <c r="E49" s="842"/>
      <c r="F49" s="236"/>
      <c r="G49" s="237"/>
      <c r="H49" s="237"/>
      <c r="I49" s="238"/>
      <c r="J49" s="239"/>
      <c r="K49" s="223"/>
      <c r="L49" s="236"/>
      <c r="M49" s="237"/>
      <c r="N49" s="237"/>
      <c r="O49" s="238"/>
      <c r="P49" s="239"/>
      <c r="Q49" s="223"/>
      <c r="R49" s="236"/>
      <c r="S49" s="237"/>
      <c r="T49" s="237"/>
      <c r="U49" s="238"/>
      <c r="V49" s="239"/>
      <c r="W49" s="223"/>
      <c r="X49" s="236"/>
      <c r="Y49" s="237"/>
      <c r="Z49" s="237"/>
      <c r="AA49" s="238"/>
      <c r="AB49" s="239"/>
      <c r="AC49" s="223"/>
      <c r="AD49" s="236"/>
      <c r="AE49" s="237"/>
      <c r="AF49" s="237"/>
      <c r="AG49" s="238"/>
      <c r="AH49" s="239"/>
      <c r="AI49" s="223"/>
      <c r="AJ49" s="236"/>
      <c r="AK49" s="237"/>
      <c r="AL49" s="237"/>
      <c r="AM49" s="238"/>
      <c r="AN49" s="239"/>
      <c r="AO49" s="223"/>
      <c r="AP49" s="206">
        <f>AI49+AC49+W49+Q49+K49+AO49</f>
        <v>0</v>
      </c>
      <c r="AQ49" s="355"/>
      <c r="AR49" s="77"/>
      <c r="AS49" s="77"/>
      <c r="AT49" s="77"/>
      <c r="AU49" s="77"/>
      <c r="AV49" s="77"/>
      <c r="AW49" s="77"/>
      <c r="AX49" s="77"/>
      <c r="AY49" s="77"/>
      <c r="AZ49" s="17"/>
      <c r="BA49" s="17"/>
      <c r="BB49" s="17"/>
    </row>
    <row r="50" spans="1:54" ht="15" customHeight="1" x14ac:dyDescent="0.3">
      <c r="A50" s="807"/>
      <c r="B50" s="843" t="s">
        <v>44</v>
      </c>
      <c r="C50" s="844"/>
      <c r="D50" s="844"/>
      <c r="E50" s="845"/>
      <c r="F50" s="240"/>
      <c r="G50" s="241"/>
      <c r="H50" s="241"/>
      <c r="I50" s="242"/>
      <c r="J50" s="243"/>
      <c r="K50" s="223"/>
      <c r="L50" s="240"/>
      <c r="M50" s="241"/>
      <c r="N50" s="241"/>
      <c r="O50" s="242"/>
      <c r="P50" s="243"/>
      <c r="Q50" s="223"/>
      <c r="R50" s="240"/>
      <c r="S50" s="241"/>
      <c r="T50" s="241"/>
      <c r="U50" s="242"/>
      <c r="V50" s="243"/>
      <c r="W50" s="223"/>
      <c r="X50" s="240"/>
      <c r="Y50" s="241"/>
      <c r="Z50" s="241"/>
      <c r="AA50" s="242"/>
      <c r="AB50" s="243"/>
      <c r="AC50" s="223"/>
      <c r="AD50" s="240"/>
      <c r="AE50" s="241"/>
      <c r="AF50" s="241"/>
      <c r="AG50" s="242"/>
      <c r="AH50" s="243"/>
      <c r="AI50" s="223"/>
      <c r="AJ50" s="240"/>
      <c r="AK50" s="241"/>
      <c r="AL50" s="241"/>
      <c r="AM50" s="242"/>
      <c r="AN50" s="243"/>
      <c r="AO50" s="223"/>
      <c r="AP50" s="206">
        <f>AI50+AC50+W50+Q50+K50+AO50</f>
        <v>0</v>
      </c>
      <c r="AQ50" s="355"/>
      <c r="AR50" s="77"/>
      <c r="AS50" s="77"/>
      <c r="AT50" s="77"/>
      <c r="AU50" s="77"/>
      <c r="AV50" s="77"/>
      <c r="AW50" s="77"/>
      <c r="AX50" s="77"/>
      <c r="AY50" s="77"/>
      <c r="AZ50" s="17"/>
      <c r="BA50" s="17"/>
      <c r="BB50" s="17"/>
    </row>
    <row r="51" spans="1:54" ht="15.75" customHeight="1" thickBot="1" x14ac:dyDescent="0.35">
      <c r="A51" s="807"/>
      <c r="B51" s="843" t="s">
        <v>45</v>
      </c>
      <c r="C51" s="844"/>
      <c r="D51" s="844"/>
      <c r="E51" s="845"/>
      <c r="F51" s="240"/>
      <c r="G51" s="241"/>
      <c r="H51" s="241"/>
      <c r="I51" s="242"/>
      <c r="J51" s="243"/>
      <c r="K51" s="78"/>
      <c r="L51" s="240"/>
      <c r="M51" s="241"/>
      <c r="N51" s="241"/>
      <c r="O51" s="242"/>
      <c r="P51" s="243"/>
      <c r="Q51" s="78"/>
      <c r="R51" s="240"/>
      <c r="S51" s="241"/>
      <c r="T51" s="241"/>
      <c r="U51" s="242"/>
      <c r="V51" s="243"/>
      <c r="W51" s="78"/>
      <c r="X51" s="240"/>
      <c r="Y51" s="241"/>
      <c r="Z51" s="241"/>
      <c r="AA51" s="242"/>
      <c r="AB51" s="243"/>
      <c r="AC51" s="78"/>
      <c r="AD51" s="240"/>
      <c r="AE51" s="241"/>
      <c r="AF51" s="241"/>
      <c r="AG51" s="242"/>
      <c r="AH51" s="243"/>
      <c r="AI51" s="78"/>
      <c r="AJ51" s="240"/>
      <c r="AK51" s="241"/>
      <c r="AL51" s="241"/>
      <c r="AM51" s="242"/>
      <c r="AN51" s="243"/>
      <c r="AO51" s="78"/>
      <c r="AP51" s="206">
        <f t="shared" ref="AP51" si="40">AI51+AC51+W51+Q51+K51+AO51</f>
        <v>0</v>
      </c>
      <c r="AQ51" s="361"/>
      <c r="AR51" s="77"/>
      <c r="AS51" s="77"/>
      <c r="AT51" s="77"/>
      <c r="AU51" s="77"/>
      <c r="AV51" s="77"/>
      <c r="AW51" s="77"/>
      <c r="AX51" s="77"/>
      <c r="AY51" s="77"/>
      <c r="AZ51" s="17"/>
      <c r="BA51" s="17"/>
      <c r="BB51" s="17"/>
    </row>
    <row r="52" spans="1:54" ht="15.75" customHeight="1" thickBot="1" x14ac:dyDescent="0.35">
      <c r="A52" s="807"/>
      <c r="B52" s="768" t="s">
        <v>46</v>
      </c>
      <c r="C52" s="769"/>
      <c r="D52" s="769"/>
      <c r="E52" s="769"/>
      <c r="F52" s="769"/>
      <c r="G52" s="769"/>
      <c r="H52" s="769"/>
      <c r="I52" s="769"/>
      <c r="J52" s="770"/>
      <c r="K52" s="62">
        <f>SUM(K49:K51)</f>
        <v>0</v>
      </c>
      <c r="L52" s="768" t="s">
        <v>47</v>
      </c>
      <c r="M52" s="769"/>
      <c r="N52" s="769"/>
      <c r="O52" s="769"/>
      <c r="P52" s="770"/>
      <c r="Q52" s="62">
        <f>SUM(Q49:Q51)</f>
        <v>0</v>
      </c>
      <c r="R52" s="768" t="s">
        <v>48</v>
      </c>
      <c r="S52" s="769"/>
      <c r="T52" s="769"/>
      <c r="U52" s="769"/>
      <c r="V52" s="770"/>
      <c r="W52" s="62">
        <f>SUM(W49:W51)</f>
        <v>0</v>
      </c>
      <c r="X52" s="768" t="s">
        <v>49</v>
      </c>
      <c r="Y52" s="769"/>
      <c r="Z52" s="769"/>
      <c r="AA52" s="769"/>
      <c r="AB52" s="770"/>
      <c r="AC52" s="62">
        <f>SUM(AC49:AC51)</f>
        <v>0</v>
      </c>
      <c r="AD52" s="768" t="s">
        <v>50</v>
      </c>
      <c r="AE52" s="769"/>
      <c r="AF52" s="769"/>
      <c r="AG52" s="769"/>
      <c r="AH52" s="770"/>
      <c r="AI52" s="62">
        <f>SUM(AI49:AI51)</f>
        <v>0</v>
      </c>
      <c r="AJ52" s="768" t="s">
        <v>173</v>
      </c>
      <c r="AK52" s="769"/>
      <c r="AL52" s="769"/>
      <c r="AM52" s="769"/>
      <c r="AN52" s="770"/>
      <c r="AO52" s="62">
        <f>SUM(AO49:AO51)</f>
        <v>0</v>
      </c>
      <c r="AP52" s="65">
        <f>AI52+AC52+W52+Q52+K52+AO52</f>
        <v>0</v>
      </c>
      <c r="AQ52" s="360" t="b">
        <f>IF(AP52=SUM(AP49:AP51),TRUE)</f>
        <v>1</v>
      </c>
      <c r="AR52" s="77"/>
      <c r="AS52" s="77"/>
      <c r="AT52" s="77"/>
      <c r="AU52" s="77"/>
      <c r="AV52" s="77"/>
      <c r="AW52" s="77"/>
      <c r="AX52" s="77"/>
      <c r="AY52" s="77"/>
      <c r="AZ52" s="17"/>
      <c r="BA52" s="17"/>
      <c r="BB52" s="17"/>
    </row>
    <row r="53" spans="1:54" ht="24.75" customHeight="1" thickBot="1" x14ac:dyDescent="0.5">
      <c r="A53" s="807"/>
      <c r="B53" s="815" t="s">
        <v>51</v>
      </c>
      <c r="C53" s="816"/>
      <c r="D53" s="816"/>
      <c r="E53" s="817"/>
      <c r="F53" s="849"/>
      <c r="G53" s="850"/>
      <c r="H53" s="850"/>
      <c r="I53" s="850"/>
      <c r="J53" s="851"/>
      <c r="K53" s="73"/>
      <c r="L53" s="75"/>
      <c r="M53" s="73"/>
      <c r="N53" s="73"/>
      <c r="O53" s="73"/>
      <c r="P53" s="73"/>
      <c r="Q53" s="74"/>
      <c r="R53" s="75"/>
      <c r="S53" s="73"/>
      <c r="T53" s="73"/>
      <c r="U53" s="73"/>
      <c r="V53" s="73"/>
      <c r="W53" s="74"/>
      <c r="X53" s="75"/>
      <c r="Y53" s="73"/>
      <c r="Z53" s="73"/>
      <c r="AA53" s="73"/>
      <c r="AB53" s="73"/>
      <c r="AC53" s="74"/>
      <c r="AD53" s="75"/>
      <c r="AE53" s="73"/>
      <c r="AF53" s="73"/>
      <c r="AG53" s="73"/>
      <c r="AH53" s="73"/>
      <c r="AI53" s="74"/>
      <c r="AJ53" s="75"/>
      <c r="AK53" s="73"/>
      <c r="AL53" s="73"/>
      <c r="AM53" s="73"/>
      <c r="AN53" s="73"/>
      <c r="AO53" s="74"/>
      <c r="AP53" s="76"/>
      <c r="AQ53" s="359"/>
      <c r="AR53" s="77"/>
      <c r="AS53" s="77"/>
      <c r="AT53" s="77"/>
      <c r="AU53" s="77"/>
      <c r="AV53" s="77"/>
      <c r="AW53" s="77"/>
      <c r="AX53" s="77"/>
      <c r="AY53" s="77"/>
      <c r="AZ53" s="17"/>
      <c r="BA53" s="17"/>
      <c r="BB53" s="17"/>
    </row>
    <row r="54" spans="1:54" ht="15" customHeight="1" x14ac:dyDescent="0.3">
      <c r="A54" s="807"/>
      <c r="B54" s="809" t="s">
        <v>52</v>
      </c>
      <c r="C54" s="810"/>
      <c r="D54" s="810"/>
      <c r="E54" s="811"/>
      <c r="F54" s="245"/>
      <c r="G54" s="237"/>
      <c r="H54" s="237"/>
      <c r="I54" s="238"/>
      <c r="J54" s="246"/>
      <c r="K54" s="224"/>
      <c r="L54" s="236"/>
      <c r="M54" s="237"/>
      <c r="N54" s="237"/>
      <c r="O54" s="238"/>
      <c r="P54" s="239"/>
      <c r="Q54" s="225"/>
      <c r="R54" s="236"/>
      <c r="S54" s="237"/>
      <c r="T54" s="237"/>
      <c r="U54" s="238"/>
      <c r="V54" s="239"/>
      <c r="W54" s="225"/>
      <c r="X54" s="236"/>
      <c r="Y54" s="237"/>
      <c r="Z54" s="237"/>
      <c r="AA54" s="238"/>
      <c r="AB54" s="239"/>
      <c r="AC54" s="225"/>
      <c r="AD54" s="236"/>
      <c r="AE54" s="237"/>
      <c r="AF54" s="237"/>
      <c r="AG54" s="238"/>
      <c r="AH54" s="239"/>
      <c r="AI54" s="225"/>
      <c r="AJ54" s="236"/>
      <c r="AK54" s="237"/>
      <c r="AL54" s="237"/>
      <c r="AM54" s="238"/>
      <c r="AN54" s="239"/>
      <c r="AO54" s="225"/>
      <c r="AP54" s="206">
        <f>AI54+AC54+W54+Q54+K54+AO54</f>
        <v>0</v>
      </c>
      <c r="AQ54" s="362"/>
      <c r="AR54" s="77"/>
      <c r="AS54" s="77"/>
      <c r="AT54" s="77"/>
      <c r="AU54" s="77"/>
      <c r="AV54" s="77"/>
      <c r="AW54" s="77"/>
      <c r="AX54" s="77"/>
      <c r="AY54" s="77"/>
      <c r="AZ54" s="17"/>
      <c r="BA54" s="17"/>
      <c r="BB54" s="17"/>
    </row>
    <row r="55" spans="1:54" ht="15" customHeight="1" x14ac:dyDescent="0.3">
      <c r="A55" s="807"/>
      <c r="B55" s="812" t="s">
        <v>58</v>
      </c>
      <c r="C55" s="813"/>
      <c r="D55" s="813"/>
      <c r="E55" s="814"/>
      <c r="F55" s="244"/>
      <c r="G55" s="241"/>
      <c r="H55" s="241"/>
      <c r="I55" s="242"/>
      <c r="J55" s="247"/>
      <c r="K55" s="224"/>
      <c r="L55" s="240"/>
      <c r="M55" s="241"/>
      <c r="N55" s="241"/>
      <c r="O55" s="242"/>
      <c r="P55" s="243"/>
      <c r="Q55" s="225"/>
      <c r="R55" s="240"/>
      <c r="S55" s="241"/>
      <c r="T55" s="241"/>
      <c r="U55" s="242"/>
      <c r="V55" s="243"/>
      <c r="W55" s="225"/>
      <c r="X55" s="240"/>
      <c r="Y55" s="241"/>
      <c r="Z55" s="241"/>
      <c r="AA55" s="242"/>
      <c r="AB55" s="243"/>
      <c r="AC55" s="225"/>
      <c r="AD55" s="240"/>
      <c r="AE55" s="241"/>
      <c r="AF55" s="241"/>
      <c r="AG55" s="242"/>
      <c r="AH55" s="243"/>
      <c r="AI55" s="225"/>
      <c r="AJ55" s="240"/>
      <c r="AK55" s="241"/>
      <c r="AL55" s="241"/>
      <c r="AM55" s="242"/>
      <c r="AN55" s="243"/>
      <c r="AO55" s="225"/>
      <c r="AP55" s="206">
        <f t="shared" ref="AP55:AP64" si="41">AI55+AC55+W55+Q55+K55+AO55</f>
        <v>0</v>
      </c>
      <c r="AQ55" s="355"/>
      <c r="AR55" s="77"/>
      <c r="AS55" s="77"/>
      <c r="AT55" s="77"/>
      <c r="AU55" s="77"/>
      <c r="AV55" s="77"/>
      <c r="AW55" s="77"/>
      <c r="AX55" s="77"/>
      <c r="AY55" s="77"/>
      <c r="AZ55" s="17"/>
      <c r="BA55" s="17"/>
      <c r="BB55" s="17"/>
    </row>
    <row r="56" spans="1:54" ht="15" customHeight="1" x14ac:dyDescent="0.3">
      <c r="A56" s="807"/>
      <c r="B56" s="812" t="s">
        <v>53</v>
      </c>
      <c r="C56" s="813"/>
      <c r="D56" s="813"/>
      <c r="E56" s="814"/>
      <c r="F56" s="244"/>
      <c r="G56" s="241"/>
      <c r="H56" s="241"/>
      <c r="I56" s="242"/>
      <c r="J56" s="247"/>
      <c r="K56" s="224"/>
      <c r="L56" s="240"/>
      <c r="M56" s="241"/>
      <c r="N56" s="241"/>
      <c r="O56" s="242"/>
      <c r="P56" s="243"/>
      <c r="Q56" s="225"/>
      <c r="R56" s="240"/>
      <c r="S56" s="241"/>
      <c r="T56" s="241"/>
      <c r="U56" s="242"/>
      <c r="V56" s="243"/>
      <c r="W56" s="225"/>
      <c r="X56" s="240"/>
      <c r="Y56" s="241"/>
      <c r="Z56" s="241"/>
      <c r="AA56" s="242"/>
      <c r="AB56" s="243"/>
      <c r="AC56" s="225"/>
      <c r="AD56" s="240"/>
      <c r="AE56" s="241"/>
      <c r="AF56" s="241"/>
      <c r="AG56" s="242"/>
      <c r="AH56" s="243"/>
      <c r="AI56" s="225"/>
      <c r="AJ56" s="240"/>
      <c r="AK56" s="241"/>
      <c r="AL56" s="241"/>
      <c r="AM56" s="242"/>
      <c r="AN56" s="243"/>
      <c r="AO56" s="225"/>
      <c r="AP56" s="206">
        <f t="shared" si="41"/>
        <v>0</v>
      </c>
      <c r="AQ56" s="355"/>
      <c r="AR56" s="77"/>
      <c r="AS56" s="77"/>
      <c r="AT56" s="77"/>
      <c r="AU56" s="77"/>
      <c r="AV56" s="77"/>
      <c r="AW56" s="77"/>
      <c r="AX56" s="77"/>
      <c r="AY56" s="77"/>
      <c r="AZ56" s="17"/>
      <c r="BA56" s="17"/>
      <c r="BB56" s="17"/>
    </row>
    <row r="57" spans="1:54" ht="15" customHeight="1" x14ac:dyDescent="0.3">
      <c r="A57" s="807"/>
      <c r="B57" s="846" t="s">
        <v>54</v>
      </c>
      <c r="C57" s="847"/>
      <c r="D57" s="847"/>
      <c r="E57" s="848"/>
      <c r="F57" s="244"/>
      <c r="G57" s="241"/>
      <c r="H57" s="241"/>
      <c r="I57" s="242"/>
      <c r="J57" s="247"/>
      <c r="K57" s="224"/>
      <c r="L57" s="240"/>
      <c r="M57" s="241"/>
      <c r="N57" s="241"/>
      <c r="O57" s="242"/>
      <c r="P57" s="243"/>
      <c r="Q57" s="225"/>
      <c r="R57" s="240"/>
      <c r="S57" s="241"/>
      <c r="T57" s="241"/>
      <c r="U57" s="242"/>
      <c r="V57" s="243"/>
      <c r="W57" s="225"/>
      <c r="X57" s="240"/>
      <c r="Y57" s="241"/>
      <c r="Z57" s="241"/>
      <c r="AA57" s="242"/>
      <c r="AB57" s="243"/>
      <c r="AC57" s="225"/>
      <c r="AD57" s="240"/>
      <c r="AE57" s="241"/>
      <c r="AF57" s="241"/>
      <c r="AG57" s="242"/>
      <c r="AH57" s="243"/>
      <c r="AI57" s="225"/>
      <c r="AJ57" s="240"/>
      <c r="AK57" s="241"/>
      <c r="AL57" s="241"/>
      <c r="AM57" s="242"/>
      <c r="AN57" s="243"/>
      <c r="AO57" s="225"/>
      <c r="AP57" s="206">
        <f t="shared" si="41"/>
        <v>0</v>
      </c>
      <c r="AQ57" s="355"/>
      <c r="AR57" s="77"/>
      <c r="AS57" s="77"/>
      <c r="AT57" s="77"/>
      <c r="AU57" s="77"/>
      <c r="AV57" s="77"/>
      <c r="AW57" s="77"/>
      <c r="AX57" s="77"/>
      <c r="AY57" s="77"/>
      <c r="AZ57" s="17"/>
      <c r="BA57" s="17"/>
      <c r="BB57" s="17"/>
    </row>
    <row r="58" spans="1:54" ht="15" customHeight="1" x14ac:dyDescent="0.3">
      <c r="A58" s="807"/>
      <c r="B58" s="812" t="s">
        <v>55</v>
      </c>
      <c r="C58" s="813"/>
      <c r="D58" s="813"/>
      <c r="E58" s="814"/>
      <c r="F58" s="244"/>
      <c r="G58" s="241"/>
      <c r="H58" s="241"/>
      <c r="I58" s="242"/>
      <c r="J58" s="247"/>
      <c r="K58" s="224"/>
      <c r="L58" s="240"/>
      <c r="M58" s="241"/>
      <c r="N58" s="241"/>
      <c r="O58" s="242"/>
      <c r="P58" s="243"/>
      <c r="Q58" s="225"/>
      <c r="R58" s="240"/>
      <c r="S58" s="241"/>
      <c r="T58" s="241"/>
      <c r="U58" s="242"/>
      <c r="V58" s="243"/>
      <c r="W58" s="225"/>
      <c r="X58" s="240"/>
      <c r="Y58" s="241"/>
      <c r="Z58" s="241"/>
      <c r="AA58" s="242"/>
      <c r="AB58" s="243"/>
      <c r="AC58" s="225"/>
      <c r="AD58" s="240"/>
      <c r="AE58" s="241"/>
      <c r="AF58" s="241"/>
      <c r="AG58" s="242"/>
      <c r="AH58" s="243"/>
      <c r="AI58" s="225"/>
      <c r="AJ58" s="240"/>
      <c r="AK58" s="241"/>
      <c r="AL58" s="241"/>
      <c r="AM58" s="242"/>
      <c r="AN58" s="243"/>
      <c r="AO58" s="225"/>
      <c r="AP58" s="206">
        <f t="shared" si="41"/>
        <v>0</v>
      </c>
      <c r="AQ58" s="355"/>
      <c r="AR58" s="77"/>
      <c r="AS58" s="77"/>
      <c r="AT58" s="77"/>
      <c r="AU58" s="77"/>
      <c r="AV58" s="77"/>
      <c r="AW58" s="77"/>
      <c r="AX58" s="77"/>
      <c r="AY58" s="77"/>
      <c r="AZ58" s="17"/>
      <c r="BA58" s="17"/>
      <c r="BB58" s="17"/>
    </row>
    <row r="59" spans="1:54" ht="15" customHeight="1" x14ac:dyDescent="0.3">
      <c r="A59" s="807"/>
      <c r="B59" s="812" t="s">
        <v>56</v>
      </c>
      <c r="C59" s="813"/>
      <c r="D59" s="813"/>
      <c r="E59" s="814"/>
      <c r="F59" s="244"/>
      <c r="G59" s="241"/>
      <c r="H59" s="241"/>
      <c r="I59" s="242"/>
      <c r="J59" s="247"/>
      <c r="K59" s="224"/>
      <c r="L59" s="240"/>
      <c r="M59" s="241"/>
      <c r="N59" s="241"/>
      <c r="O59" s="242"/>
      <c r="P59" s="243"/>
      <c r="Q59" s="225"/>
      <c r="R59" s="240"/>
      <c r="S59" s="241"/>
      <c r="T59" s="241"/>
      <c r="U59" s="242"/>
      <c r="V59" s="243"/>
      <c r="W59" s="225"/>
      <c r="X59" s="240"/>
      <c r="Y59" s="241"/>
      <c r="Z59" s="241"/>
      <c r="AA59" s="242"/>
      <c r="AB59" s="243"/>
      <c r="AC59" s="225"/>
      <c r="AD59" s="240"/>
      <c r="AE59" s="241"/>
      <c r="AF59" s="241"/>
      <c r="AG59" s="242"/>
      <c r="AH59" s="243"/>
      <c r="AI59" s="225"/>
      <c r="AJ59" s="240"/>
      <c r="AK59" s="241"/>
      <c r="AL59" s="241"/>
      <c r="AM59" s="242"/>
      <c r="AN59" s="243"/>
      <c r="AO59" s="225"/>
      <c r="AP59" s="206">
        <f t="shared" si="41"/>
        <v>0</v>
      </c>
      <c r="AQ59" s="355"/>
      <c r="AR59" s="77"/>
      <c r="AS59" s="77"/>
      <c r="AT59" s="77"/>
      <c r="AU59" s="77"/>
      <c r="AV59" s="77"/>
      <c r="AW59" s="77"/>
      <c r="AX59" s="77"/>
      <c r="AY59" s="77"/>
      <c r="AZ59" s="17"/>
      <c r="BA59" s="17"/>
      <c r="BB59" s="17"/>
    </row>
    <row r="60" spans="1:54" ht="15" customHeight="1" x14ac:dyDescent="0.3">
      <c r="A60" s="807"/>
      <c r="B60" s="812" t="s">
        <v>57</v>
      </c>
      <c r="C60" s="813"/>
      <c r="D60" s="813"/>
      <c r="E60" s="814"/>
      <c r="F60" s="80"/>
      <c r="G60" s="81"/>
      <c r="H60" s="81"/>
      <c r="I60" s="82"/>
      <c r="J60" s="83"/>
      <c r="K60" s="84"/>
      <c r="L60" s="85"/>
      <c r="M60" s="81"/>
      <c r="N60" s="81"/>
      <c r="O60" s="82"/>
      <c r="P60" s="86"/>
      <c r="Q60" s="223"/>
      <c r="R60" s="85"/>
      <c r="S60" s="81"/>
      <c r="T60" s="81"/>
      <c r="U60" s="82"/>
      <c r="V60" s="86"/>
      <c r="W60" s="223"/>
      <c r="X60" s="85"/>
      <c r="Y60" s="81"/>
      <c r="Z60" s="81"/>
      <c r="AA60" s="82"/>
      <c r="AB60" s="86"/>
      <c r="AC60" s="223"/>
      <c r="AD60" s="85"/>
      <c r="AE60" s="81"/>
      <c r="AF60" s="81"/>
      <c r="AG60" s="82"/>
      <c r="AH60" s="86"/>
      <c r="AI60" s="223"/>
      <c r="AJ60" s="85"/>
      <c r="AK60" s="81"/>
      <c r="AL60" s="81"/>
      <c r="AM60" s="82"/>
      <c r="AN60" s="86"/>
      <c r="AO60" s="223"/>
      <c r="AP60" s="206">
        <f t="shared" si="41"/>
        <v>0</v>
      </c>
      <c r="AQ60" s="355"/>
      <c r="AR60" s="77"/>
      <c r="AS60" s="77"/>
      <c r="AT60" s="77"/>
      <c r="AU60" s="77"/>
      <c r="AV60" s="77"/>
      <c r="AW60" s="77"/>
      <c r="AX60" s="77"/>
      <c r="AY60" s="77"/>
      <c r="AZ60" s="17"/>
      <c r="BA60" s="17"/>
      <c r="BB60" s="17"/>
    </row>
    <row r="61" spans="1:54" ht="15" customHeight="1" x14ac:dyDescent="0.3">
      <c r="A61" s="807"/>
      <c r="B61" s="812" t="s">
        <v>151</v>
      </c>
      <c r="C61" s="813"/>
      <c r="D61" s="813"/>
      <c r="E61" s="814"/>
      <c r="F61" s="80"/>
      <c r="G61" s="81"/>
      <c r="H61" s="81"/>
      <c r="I61" s="82"/>
      <c r="J61" s="83"/>
      <c r="K61" s="87"/>
      <c r="L61" s="85"/>
      <c r="M61" s="81"/>
      <c r="N61" s="81"/>
      <c r="O61" s="82"/>
      <c r="P61" s="82"/>
      <c r="Q61" s="88"/>
      <c r="R61" s="85"/>
      <c r="S61" s="81"/>
      <c r="T61" s="81"/>
      <c r="U61" s="82"/>
      <c r="V61" s="82"/>
      <c r="W61" s="88"/>
      <c r="X61" s="85"/>
      <c r="Y61" s="81"/>
      <c r="Z61" s="81"/>
      <c r="AA61" s="82"/>
      <c r="AB61" s="82"/>
      <c r="AC61" s="88"/>
      <c r="AD61" s="85"/>
      <c r="AE61" s="81"/>
      <c r="AF61" s="81"/>
      <c r="AG61" s="82"/>
      <c r="AH61" s="82"/>
      <c r="AI61" s="88"/>
      <c r="AJ61" s="85"/>
      <c r="AK61" s="81"/>
      <c r="AL61" s="81"/>
      <c r="AM61" s="82"/>
      <c r="AN61" s="82"/>
      <c r="AO61" s="88"/>
      <c r="AP61" s="206">
        <f t="shared" si="41"/>
        <v>0</v>
      </c>
      <c r="AQ61" s="355"/>
      <c r="AR61" s="77"/>
      <c r="AS61" s="77"/>
      <c r="AT61" s="77"/>
      <c r="AU61" s="77"/>
      <c r="AV61" s="77"/>
      <c r="AW61" s="77"/>
      <c r="AX61" s="77"/>
      <c r="AY61" s="77"/>
      <c r="AZ61" s="17"/>
      <c r="BA61" s="17"/>
      <c r="BB61" s="17"/>
    </row>
    <row r="62" spans="1:54" ht="15" customHeight="1" x14ac:dyDescent="0.3">
      <c r="A62" s="807"/>
      <c r="B62" s="812" t="s">
        <v>59</v>
      </c>
      <c r="C62" s="813"/>
      <c r="D62" s="813"/>
      <c r="E62" s="814"/>
      <c r="F62" s="80"/>
      <c r="G62" s="81"/>
      <c r="H62" s="81"/>
      <c r="I62" s="82"/>
      <c r="J62" s="83"/>
      <c r="K62" s="89"/>
      <c r="L62" s="85"/>
      <c r="M62" s="81"/>
      <c r="N62" s="81"/>
      <c r="O62" s="82"/>
      <c r="P62" s="82"/>
      <c r="Q62" s="90"/>
      <c r="R62" s="85"/>
      <c r="S62" s="81"/>
      <c r="T62" s="81"/>
      <c r="U62" s="82"/>
      <c r="V62" s="82"/>
      <c r="W62" s="90"/>
      <c r="X62" s="85"/>
      <c r="Y62" s="81"/>
      <c r="Z62" s="81"/>
      <c r="AA62" s="82"/>
      <c r="AB62" s="82"/>
      <c r="AC62" s="90"/>
      <c r="AD62" s="85"/>
      <c r="AE62" s="81"/>
      <c r="AF62" s="81"/>
      <c r="AG62" s="82"/>
      <c r="AH62" s="82"/>
      <c r="AI62" s="90"/>
      <c r="AJ62" s="85"/>
      <c r="AK62" s="81"/>
      <c r="AL62" s="81"/>
      <c r="AM62" s="82"/>
      <c r="AN62" s="82"/>
      <c r="AO62" s="90"/>
      <c r="AP62" s="206">
        <f t="shared" si="41"/>
        <v>0</v>
      </c>
      <c r="AQ62" s="355"/>
      <c r="AR62" s="77"/>
      <c r="AS62" s="77"/>
      <c r="AT62" s="77"/>
      <c r="AU62" s="77"/>
      <c r="AV62" s="77"/>
      <c r="AW62" s="77"/>
      <c r="AX62" s="77"/>
      <c r="AY62" s="77"/>
      <c r="AZ62" s="17"/>
      <c r="BA62" s="17"/>
      <c r="BB62" s="17"/>
    </row>
    <row r="63" spans="1:54" ht="15" customHeight="1" x14ac:dyDescent="0.3">
      <c r="A63" s="807"/>
      <c r="B63" s="812" t="s">
        <v>59</v>
      </c>
      <c r="C63" s="813"/>
      <c r="D63" s="813"/>
      <c r="E63" s="814"/>
      <c r="F63" s="80"/>
      <c r="G63" s="81"/>
      <c r="H63" s="81"/>
      <c r="I63" s="82"/>
      <c r="J63" s="83"/>
      <c r="K63" s="91"/>
      <c r="L63" s="85"/>
      <c r="M63" s="81"/>
      <c r="N63" s="81"/>
      <c r="O63" s="82"/>
      <c r="P63" s="86"/>
      <c r="Q63" s="92"/>
      <c r="R63" s="85"/>
      <c r="S63" s="81"/>
      <c r="T63" s="81"/>
      <c r="U63" s="82"/>
      <c r="V63" s="86"/>
      <c r="W63" s="92"/>
      <c r="X63" s="85"/>
      <c r="Y63" s="81"/>
      <c r="Z63" s="81"/>
      <c r="AA63" s="82"/>
      <c r="AB63" s="86"/>
      <c r="AC63" s="92"/>
      <c r="AD63" s="85"/>
      <c r="AE63" s="81"/>
      <c r="AF63" s="81"/>
      <c r="AG63" s="82"/>
      <c r="AH63" s="86"/>
      <c r="AI63" s="92"/>
      <c r="AJ63" s="85"/>
      <c r="AK63" s="81"/>
      <c r="AL63" s="81"/>
      <c r="AM63" s="82"/>
      <c r="AN63" s="86"/>
      <c r="AO63" s="92"/>
      <c r="AP63" s="206">
        <f t="shared" si="41"/>
        <v>0</v>
      </c>
      <c r="AQ63" s="355"/>
      <c r="AR63" s="77"/>
      <c r="AS63" s="77"/>
      <c r="AT63" s="77"/>
      <c r="AU63" s="77"/>
      <c r="AV63" s="77"/>
      <c r="AW63" s="77"/>
      <c r="AX63" s="77"/>
      <c r="AY63" s="77"/>
      <c r="AZ63" s="17"/>
      <c r="BA63" s="17"/>
      <c r="BB63" s="17"/>
    </row>
    <row r="64" spans="1:54" ht="15.75" customHeight="1" thickBot="1" x14ac:dyDescent="0.35">
      <c r="A64" s="807"/>
      <c r="B64" s="812" t="s">
        <v>59</v>
      </c>
      <c r="C64" s="813"/>
      <c r="D64" s="813"/>
      <c r="E64" s="814"/>
      <c r="F64" s="80"/>
      <c r="G64" s="81"/>
      <c r="H64" s="81"/>
      <c r="I64" s="82"/>
      <c r="J64" s="83"/>
      <c r="K64" s="93"/>
      <c r="L64" s="85"/>
      <c r="M64" s="81"/>
      <c r="N64" s="81"/>
      <c r="O64" s="82"/>
      <c r="P64" s="86"/>
      <c r="Q64" s="94"/>
      <c r="R64" s="85"/>
      <c r="S64" s="81"/>
      <c r="T64" s="81"/>
      <c r="U64" s="82"/>
      <c r="V64" s="86"/>
      <c r="W64" s="94"/>
      <c r="X64" s="85"/>
      <c r="Y64" s="81"/>
      <c r="Z64" s="81"/>
      <c r="AA64" s="82"/>
      <c r="AB64" s="86"/>
      <c r="AC64" s="94"/>
      <c r="AD64" s="85"/>
      <c r="AE64" s="81"/>
      <c r="AF64" s="81"/>
      <c r="AG64" s="82"/>
      <c r="AH64" s="86"/>
      <c r="AI64" s="94"/>
      <c r="AJ64" s="85"/>
      <c r="AK64" s="81"/>
      <c r="AL64" s="81"/>
      <c r="AM64" s="82"/>
      <c r="AN64" s="86"/>
      <c r="AO64" s="94"/>
      <c r="AP64" s="206">
        <f t="shared" si="41"/>
        <v>0</v>
      </c>
      <c r="AQ64" s="361"/>
      <c r="AR64" s="77"/>
      <c r="AS64" s="77"/>
      <c r="AT64" s="77"/>
      <c r="AU64" s="77"/>
      <c r="AV64" s="77"/>
      <c r="AW64" s="77"/>
      <c r="AX64" s="77"/>
      <c r="AY64" s="77"/>
      <c r="AZ64" s="17"/>
      <c r="BA64" s="17"/>
      <c r="BB64" s="17"/>
    </row>
    <row r="65" spans="1:54" ht="15.75" customHeight="1" thickBot="1" x14ac:dyDescent="0.35">
      <c r="A65" s="808"/>
      <c r="B65" s="768" t="s">
        <v>60</v>
      </c>
      <c r="C65" s="769"/>
      <c r="D65" s="769"/>
      <c r="E65" s="769"/>
      <c r="F65" s="769"/>
      <c r="G65" s="769"/>
      <c r="H65" s="769"/>
      <c r="I65" s="769"/>
      <c r="J65" s="770"/>
      <c r="K65" s="95">
        <f>SUM(K54:K64)</f>
        <v>0</v>
      </c>
      <c r="L65" s="768" t="s">
        <v>61</v>
      </c>
      <c r="M65" s="769"/>
      <c r="N65" s="769"/>
      <c r="O65" s="769"/>
      <c r="P65" s="770"/>
      <c r="Q65" s="62">
        <f>SUM(Q54:Q64)</f>
        <v>0</v>
      </c>
      <c r="R65" s="768" t="s">
        <v>62</v>
      </c>
      <c r="S65" s="769"/>
      <c r="T65" s="769"/>
      <c r="U65" s="769"/>
      <c r="V65" s="770"/>
      <c r="W65" s="62">
        <f>SUM(W54:W64)</f>
        <v>0</v>
      </c>
      <c r="X65" s="768" t="s">
        <v>63</v>
      </c>
      <c r="Y65" s="769"/>
      <c r="Z65" s="769"/>
      <c r="AA65" s="769"/>
      <c r="AB65" s="770"/>
      <c r="AC65" s="62">
        <f>SUM(AC54:AC64)</f>
        <v>0</v>
      </c>
      <c r="AD65" s="768" t="s">
        <v>64</v>
      </c>
      <c r="AE65" s="769"/>
      <c r="AF65" s="769"/>
      <c r="AG65" s="769"/>
      <c r="AH65" s="770"/>
      <c r="AI65" s="62">
        <f>SUM(AI54:AI64)</f>
        <v>0</v>
      </c>
      <c r="AJ65" s="768" t="s">
        <v>175</v>
      </c>
      <c r="AK65" s="769"/>
      <c r="AL65" s="769"/>
      <c r="AM65" s="769"/>
      <c r="AN65" s="770"/>
      <c r="AO65" s="62">
        <f>SUM(AO54:AO64)</f>
        <v>0</v>
      </c>
      <c r="AP65" s="65">
        <f>AI65+AC65+W65+Q65+K65+AO65</f>
        <v>0</v>
      </c>
      <c r="AQ65" s="357" t="b">
        <f>IF(AP65=SUM(AP54:AP64),TRUE)</f>
        <v>1</v>
      </c>
      <c r="AR65" s="77"/>
      <c r="AS65" s="77"/>
      <c r="AT65" s="77"/>
      <c r="AU65" s="77"/>
      <c r="AV65" s="77"/>
      <c r="AW65" s="77"/>
      <c r="AX65" s="77"/>
      <c r="AY65" s="77"/>
      <c r="AZ65" s="17"/>
      <c r="BA65" s="17"/>
      <c r="BB65" s="17"/>
    </row>
    <row r="66" spans="1:54" s="17" customFormat="1" ht="9" customHeight="1" thickBot="1" x14ac:dyDescent="0.35">
      <c r="E66" s="68"/>
      <c r="F66" s="24"/>
      <c r="G66" s="24"/>
      <c r="H66" s="24"/>
      <c r="I66" s="24"/>
      <c r="J66" s="24"/>
      <c r="K66" s="70"/>
      <c r="L66" s="24"/>
      <c r="M66" s="24"/>
      <c r="N66" s="24"/>
      <c r="O66" s="24"/>
      <c r="P66" s="24"/>
      <c r="Q66" s="70"/>
      <c r="R66" s="24"/>
      <c r="S66" s="24"/>
      <c r="T66" s="24"/>
      <c r="U66" s="24"/>
      <c r="V66" s="24"/>
      <c r="W66" s="70"/>
      <c r="X66" s="24"/>
      <c r="Y66" s="24"/>
      <c r="Z66" s="24"/>
      <c r="AA66" s="24"/>
      <c r="AB66" s="24"/>
      <c r="AC66" s="70"/>
      <c r="AD66" s="24"/>
      <c r="AE66" s="24"/>
      <c r="AF66" s="24"/>
      <c r="AG66" s="24"/>
      <c r="AH66" s="24"/>
      <c r="AI66" s="70"/>
      <c r="AJ66" s="24"/>
      <c r="AK66" s="24"/>
      <c r="AL66" s="24"/>
      <c r="AM66" s="24"/>
      <c r="AN66" s="24"/>
      <c r="AO66" s="70"/>
      <c r="AP66" s="72"/>
      <c r="AQ66" s="358"/>
      <c r="AR66" s="77"/>
      <c r="AS66" s="77"/>
      <c r="AT66" s="77"/>
      <c r="AU66" s="77"/>
      <c r="AV66" s="77"/>
      <c r="AW66" s="77"/>
      <c r="AX66" s="77"/>
      <c r="AY66" s="77"/>
    </row>
    <row r="67" spans="1:54" s="17" customFormat="1" ht="19.5" customHeight="1" thickBot="1" x14ac:dyDescent="0.5">
      <c r="A67" s="795" t="s">
        <v>65</v>
      </c>
      <c r="B67" s="815" t="s">
        <v>287</v>
      </c>
      <c r="C67" s="816"/>
      <c r="D67" s="816"/>
      <c r="E67" s="816"/>
      <c r="F67" s="96"/>
      <c r="G67" s="97"/>
      <c r="H67" s="97"/>
      <c r="I67" s="73"/>
      <c r="J67" s="73"/>
      <c r="K67" s="73"/>
      <c r="L67" s="97"/>
      <c r="M67" s="73"/>
      <c r="N67" s="73"/>
      <c r="O67" s="73"/>
      <c r="P67" s="73"/>
      <c r="Q67" s="73"/>
      <c r="R67" s="97"/>
      <c r="S67" s="73"/>
      <c r="T67" s="73"/>
      <c r="U67" s="73"/>
      <c r="V67" s="73"/>
      <c r="W67" s="73"/>
      <c r="X67" s="97"/>
      <c r="Y67" s="73"/>
      <c r="Z67" s="73"/>
      <c r="AA67" s="73"/>
      <c r="AB67" s="73"/>
      <c r="AC67" s="73"/>
      <c r="AD67" s="97"/>
      <c r="AE67" s="73"/>
      <c r="AF67" s="73"/>
      <c r="AG67" s="73"/>
      <c r="AH67" s="73"/>
      <c r="AI67" s="73"/>
      <c r="AJ67" s="97"/>
      <c r="AK67" s="73"/>
      <c r="AL67" s="73"/>
      <c r="AM67" s="73"/>
      <c r="AN67" s="73"/>
      <c r="AO67" s="73"/>
      <c r="AP67" s="98"/>
      <c r="AQ67" s="363"/>
      <c r="AR67" s="77"/>
      <c r="AS67" s="77"/>
      <c r="AT67" s="77"/>
      <c r="AU67" s="77"/>
      <c r="AV67" s="77"/>
      <c r="AW67" s="77"/>
      <c r="AX67" s="77"/>
      <c r="AY67" s="77"/>
    </row>
    <row r="68" spans="1:54" s="17" customFormat="1" ht="15" customHeight="1" x14ac:dyDescent="0.3">
      <c r="A68" s="796"/>
      <c r="B68" s="852" t="s">
        <v>66</v>
      </c>
      <c r="C68" s="853"/>
      <c r="D68" s="853"/>
      <c r="E68" s="854"/>
      <c r="F68" s="100"/>
      <c r="G68" s="101"/>
      <c r="H68" s="101"/>
      <c r="I68" s="101"/>
      <c r="J68" s="101"/>
      <c r="K68" s="102"/>
      <c r="L68" s="101"/>
      <c r="M68" s="101"/>
      <c r="N68" s="101"/>
      <c r="O68" s="101"/>
      <c r="P68" s="101"/>
      <c r="Q68" s="103"/>
      <c r="R68" s="101"/>
      <c r="S68" s="101"/>
      <c r="T68" s="101"/>
      <c r="U68" s="101"/>
      <c r="V68" s="101"/>
      <c r="W68" s="103"/>
      <c r="X68" s="101"/>
      <c r="Y68" s="101"/>
      <c r="Z68" s="101"/>
      <c r="AA68" s="101"/>
      <c r="AB68" s="101"/>
      <c r="AC68" s="103"/>
      <c r="AD68" s="101"/>
      <c r="AE68" s="101"/>
      <c r="AF68" s="101"/>
      <c r="AG68" s="101"/>
      <c r="AH68" s="101"/>
      <c r="AI68" s="103"/>
      <c r="AJ68" s="101"/>
      <c r="AK68" s="101"/>
      <c r="AL68" s="101"/>
      <c r="AM68" s="101"/>
      <c r="AN68" s="101"/>
      <c r="AO68" s="103"/>
      <c r="AP68" s="206">
        <f>AI68+AC68+W68+Q68+K68+AO68</f>
        <v>0</v>
      </c>
      <c r="AQ68" s="355"/>
      <c r="AR68" s="77"/>
      <c r="AS68" s="77"/>
      <c r="AT68" s="77"/>
      <c r="AU68" s="77"/>
      <c r="AV68" s="77"/>
      <c r="AW68" s="77"/>
      <c r="AX68" s="77"/>
      <c r="AY68" s="77"/>
    </row>
    <row r="69" spans="1:54" s="17" customFormat="1" x14ac:dyDescent="0.3">
      <c r="A69" s="796"/>
      <c r="B69" s="798" t="s">
        <v>67</v>
      </c>
      <c r="C69" s="799"/>
      <c r="D69" s="799"/>
      <c r="E69" s="800"/>
      <c r="F69" s="104"/>
      <c r="G69" s="105"/>
      <c r="H69" s="105"/>
      <c r="I69" s="105"/>
      <c r="J69" s="105"/>
      <c r="K69" s="106"/>
      <c r="L69" s="105"/>
      <c r="M69" s="105"/>
      <c r="N69" s="105"/>
      <c r="O69" s="105"/>
      <c r="P69" s="105"/>
      <c r="Q69" s="107"/>
      <c r="R69" s="105"/>
      <c r="S69" s="105"/>
      <c r="T69" s="105"/>
      <c r="U69" s="105"/>
      <c r="V69" s="105"/>
      <c r="W69" s="107"/>
      <c r="X69" s="105"/>
      <c r="Y69" s="105"/>
      <c r="Z69" s="105"/>
      <c r="AA69" s="105"/>
      <c r="AB69" s="105"/>
      <c r="AC69" s="107"/>
      <c r="AD69" s="105"/>
      <c r="AE69" s="105"/>
      <c r="AF69" s="105"/>
      <c r="AG69" s="105"/>
      <c r="AH69" s="105"/>
      <c r="AI69" s="107"/>
      <c r="AJ69" s="105"/>
      <c r="AK69" s="105"/>
      <c r="AL69" s="105"/>
      <c r="AM69" s="105"/>
      <c r="AN69" s="105"/>
      <c r="AO69" s="107"/>
      <c r="AP69" s="206">
        <f t="shared" ref="AP69:AP70" si="42">AI69+AC69+W69+Q69+K69+AO69</f>
        <v>0</v>
      </c>
      <c r="AQ69" s="355"/>
      <c r="AR69" s="77"/>
      <c r="AS69" s="77"/>
      <c r="AT69" s="77"/>
      <c r="AU69" s="77"/>
      <c r="AV69" s="77"/>
      <c r="AW69" s="77"/>
      <c r="AX69" s="77"/>
      <c r="AY69" s="77"/>
    </row>
    <row r="70" spans="1:54" s="17" customFormat="1" ht="13.5" thickBot="1" x14ac:dyDescent="0.35">
      <c r="A70" s="796"/>
      <c r="B70" s="798" t="s">
        <v>68</v>
      </c>
      <c r="C70" s="799"/>
      <c r="D70" s="799"/>
      <c r="E70" s="800"/>
      <c r="F70" s="104"/>
      <c r="G70" s="105"/>
      <c r="H70" s="105"/>
      <c r="I70" s="105"/>
      <c r="J70" s="105"/>
      <c r="K70" s="106"/>
      <c r="L70" s="105"/>
      <c r="M70" s="105"/>
      <c r="N70" s="105"/>
      <c r="O70" s="105"/>
      <c r="P70" s="105"/>
      <c r="Q70" s="107"/>
      <c r="R70" s="105"/>
      <c r="S70" s="105"/>
      <c r="T70" s="105"/>
      <c r="U70" s="105"/>
      <c r="V70" s="105"/>
      <c r="W70" s="107"/>
      <c r="X70" s="105"/>
      <c r="Y70" s="105"/>
      <c r="Z70" s="105"/>
      <c r="AA70" s="105"/>
      <c r="AB70" s="105"/>
      <c r="AC70" s="107"/>
      <c r="AD70" s="105"/>
      <c r="AE70" s="105"/>
      <c r="AF70" s="105"/>
      <c r="AG70" s="105"/>
      <c r="AH70" s="105"/>
      <c r="AI70" s="107"/>
      <c r="AJ70" s="105"/>
      <c r="AK70" s="105"/>
      <c r="AL70" s="105"/>
      <c r="AM70" s="105"/>
      <c r="AN70" s="105"/>
      <c r="AO70" s="107"/>
      <c r="AP70" s="206">
        <f t="shared" si="42"/>
        <v>0</v>
      </c>
      <c r="AQ70" s="361"/>
      <c r="AR70" s="77"/>
      <c r="AS70" s="77"/>
      <c r="AT70" s="77"/>
      <c r="AU70" s="77"/>
      <c r="AV70" s="77"/>
      <c r="AW70" s="77"/>
      <c r="AX70" s="77"/>
      <c r="AY70" s="77"/>
    </row>
    <row r="71" spans="1:54" s="17" customFormat="1" ht="13.5" thickBot="1" x14ac:dyDescent="0.35">
      <c r="A71" s="796"/>
      <c r="B71" s="801" t="s">
        <v>69</v>
      </c>
      <c r="C71" s="802"/>
      <c r="D71" s="802"/>
      <c r="E71" s="802"/>
      <c r="F71" s="769"/>
      <c r="G71" s="769"/>
      <c r="H71" s="769"/>
      <c r="I71" s="769"/>
      <c r="J71" s="769"/>
      <c r="K71" s="62">
        <f>SUM(K68:K70)</f>
        <v>0</v>
      </c>
      <c r="L71" s="768" t="s">
        <v>70</v>
      </c>
      <c r="M71" s="769"/>
      <c r="N71" s="769"/>
      <c r="O71" s="769"/>
      <c r="P71" s="769"/>
      <c r="Q71" s="62">
        <f>SUM(Q68:Q70)</f>
        <v>0</v>
      </c>
      <c r="R71" s="768" t="s">
        <v>71</v>
      </c>
      <c r="S71" s="769"/>
      <c r="T71" s="769"/>
      <c r="U71" s="769"/>
      <c r="V71" s="769"/>
      <c r="W71" s="62">
        <f>SUM(W68:W70)</f>
        <v>0</v>
      </c>
      <c r="X71" s="768" t="s">
        <v>72</v>
      </c>
      <c r="Y71" s="769"/>
      <c r="Z71" s="769"/>
      <c r="AA71" s="769"/>
      <c r="AB71" s="769"/>
      <c r="AC71" s="62">
        <f>SUM(AC68:AC70)</f>
        <v>0</v>
      </c>
      <c r="AD71" s="768" t="s">
        <v>73</v>
      </c>
      <c r="AE71" s="769"/>
      <c r="AF71" s="769"/>
      <c r="AG71" s="769"/>
      <c r="AH71" s="769"/>
      <c r="AI71" s="62">
        <f>SUM(AI68:AI70)</f>
        <v>0</v>
      </c>
      <c r="AJ71" s="768" t="s">
        <v>176</v>
      </c>
      <c r="AK71" s="769"/>
      <c r="AL71" s="769"/>
      <c r="AM71" s="769"/>
      <c r="AN71" s="769"/>
      <c r="AO71" s="62">
        <f>SUM(AO68:AO70)</f>
        <v>0</v>
      </c>
      <c r="AP71" s="65">
        <f>K71+Q71+W71+AC71+AI71+AO71</f>
        <v>0</v>
      </c>
      <c r="AQ71" s="357" t="b">
        <f>IF(AP71=SUM(AP68:AP70),TRUE)</f>
        <v>1</v>
      </c>
      <c r="AR71" s="77"/>
      <c r="AS71" s="77"/>
      <c r="AT71" s="77"/>
      <c r="AU71" s="77"/>
      <c r="AV71" s="77"/>
      <c r="AW71" s="77"/>
      <c r="AX71" s="77"/>
      <c r="AY71" s="77"/>
    </row>
    <row r="72" spans="1:54" s="17" customFormat="1" ht="16.5" customHeight="1" thickBot="1" x14ac:dyDescent="0.5">
      <c r="A72" s="796"/>
      <c r="B72" s="815" t="s">
        <v>74</v>
      </c>
      <c r="C72" s="816"/>
      <c r="D72" s="816"/>
      <c r="E72" s="816"/>
      <c r="F72" s="97"/>
      <c r="G72" s="97"/>
      <c r="H72" s="97"/>
      <c r="I72" s="73"/>
      <c r="J72" s="73"/>
      <c r="K72" s="74"/>
      <c r="L72" s="97"/>
      <c r="M72" s="73"/>
      <c r="N72" s="73"/>
      <c r="O72" s="73"/>
      <c r="P72" s="73"/>
      <c r="Q72" s="74"/>
      <c r="R72" s="97"/>
      <c r="S72" s="73"/>
      <c r="T72" s="73"/>
      <c r="U72" s="73"/>
      <c r="V72" s="73"/>
      <c r="W72" s="108"/>
      <c r="X72" s="97"/>
      <c r="Y72" s="73"/>
      <c r="Z72" s="73"/>
      <c r="AA72" s="73"/>
      <c r="AB72" s="73"/>
      <c r="AC72" s="108"/>
      <c r="AD72" s="97"/>
      <c r="AE72" s="73"/>
      <c r="AF72" s="73"/>
      <c r="AG72" s="73"/>
      <c r="AH72" s="73"/>
      <c r="AI72" s="108"/>
      <c r="AJ72" s="97"/>
      <c r="AK72" s="73"/>
      <c r="AL72" s="73"/>
      <c r="AM72" s="73"/>
      <c r="AN72" s="73"/>
      <c r="AO72" s="108"/>
      <c r="AP72" s="76"/>
      <c r="AQ72" s="359"/>
      <c r="AR72" s="77"/>
      <c r="AS72" s="77"/>
      <c r="AT72" s="77"/>
      <c r="AU72" s="77"/>
      <c r="AV72" s="77"/>
      <c r="AW72" s="77"/>
      <c r="AX72" s="77"/>
      <c r="AY72" s="77"/>
    </row>
    <row r="73" spans="1:54" s="17" customFormat="1" ht="15" customHeight="1" x14ac:dyDescent="0.3">
      <c r="A73" s="796"/>
      <c r="B73" s="809" t="s">
        <v>75</v>
      </c>
      <c r="C73" s="810"/>
      <c r="D73" s="810"/>
      <c r="E73" s="811"/>
      <c r="F73" s="109"/>
      <c r="G73" s="110"/>
      <c r="H73" s="110"/>
      <c r="I73" s="110"/>
      <c r="J73" s="110"/>
      <c r="K73" s="111"/>
      <c r="L73" s="101"/>
      <c r="M73" s="101"/>
      <c r="N73" s="101"/>
      <c r="O73" s="101"/>
      <c r="P73" s="101"/>
      <c r="Q73" s="111"/>
      <c r="R73" s="101"/>
      <c r="S73" s="101"/>
      <c r="T73" s="101"/>
      <c r="U73" s="101"/>
      <c r="V73" s="101"/>
      <c r="W73" s="111"/>
      <c r="X73" s="101"/>
      <c r="Y73" s="101"/>
      <c r="Z73" s="101"/>
      <c r="AA73" s="101"/>
      <c r="AB73" s="101"/>
      <c r="AC73" s="111"/>
      <c r="AD73" s="101"/>
      <c r="AE73" s="101"/>
      <c r="AF73" s="101"/>
      <c r="AG73" s="101"/>
      <c r="AH73" s="101"/>
      <c r="AI73" s="111"/>
      <c r="AJ73" s="101"/>
      <c r="AK73" s="101"/>
      <c r="AL73" s="101"/>
      <c r="AM73" s="101"/>
      <c r="AN73" s="101"/>
      <c r="AO73" s="111"/>
      <c r="AP73" s="206">
        <f>AI73+AC73+W73+Q73+K73+AO73</f>
        <v>0</v>
      </c>
      <c r="AQ73" s="355"/>
      <c r="AR73" s="77"/>
      <c r="AS73" s="77"/>
      <c r="AT73" s="77"/>
      <c r="AU73" s="77"/>
      <c r="AV73" s="77"/>
      <c r="AW73" s="77"/>
      <c r="AX73" s="77"/>
      <c r="AY73" s="77"/>
    </row>
    <row r="74" spans="1:54" s="17" customFormat="1" x14ac:dyDescent="0.3">
      <c r="A74" s="796"/>
      <c r="B74" s="812" t="s">
        <v>76</v>
      </c>
      <c r="C74" s="813"/>
      <c r="D74" s="813"/>
      <c r="E74" s="814"/>
      <c r="F74" s="112"/>
      <c r="G74" s="113"/>
      <c r="H74" s="113"/>
      <c r="I74" s="113"/>
      <c r="J74" s="113"/>
      <c r="K74" s="114"/>
      <c r="L74" s="113"/>
      <c r="M74" s="113"/>
      <c r="N74" s="113"/>
      <c r="O74" s="113"/>
      <c r="P74" s="113"/>
      <c r="Q74" s="114"/>
      <c r="R74" s="113"/>
      <c r="S74" s="113"/>
      <c r="T74" s="113"/>
      <c r="U74" s="113"/>
      <c r="V74" s="113"/>
      <c r="W74" s="114"/>
      <c r="X74" s="113"/>
      <c r="Y74" s="113"/>
      <c r="Z74" s="113"/>
      <c r="AA74" s="113"/>
      <c r="AB74" s="113"/>
      <c r="AC74" s="114"/>
      <c r="AD74" s="113"/>
      <c r="AE74" s="113"/>
      <c r="AF74" s="113"/>
      <c r="AG74" s="113"/>
      <c r="AH74" s="113"/>
      <c r="AI74" s="114"/>
      <c r="AJ74" s="113"/>
      <c r="AK74" s="113"/>
      <c r="AL74" s="113"/>
      <c r="AM74" s="113"/>
      <c r="AN74" s="113"/>
      <c r="AO74" s="114"/>
      <c r="AP74" s="206">
        <f t="shared" ref="AP74:AP78" si="43">AI74+AC74+W74+Q74+K74+AO74</f>
        <v>0</v>
      </c>
      <c r="AQ74" s="355"/>
      <c r="AR74" s="77"/>
      <c r="AS74" s="77"/>
      <c r="AT74" s="77"/>
      <c r="AU74" s="77"/>
      <c r="AV74" s="77"/>
      <c r="AW74" s="77"/>
      <c r="AX74" s="77"/>
      <c r="AY74" s="77"/>
    </row>
    <row r="75" spans="1:54" s="17" customFormat="1" x14ac:dyDescent="0.3">
      <c r="A75" s="796"/>
      <c r="B75" s="812" t="s">
        <v>77</v>
      </c>
      <c r="C75" s="813"/>
      <c r="D75" s="813"/>
      <c r="E75" s="814"/>
      <c r="F75" s="112"/>
      <c r="G75" s="113"/>
      <c r="H75" s="113"/>
      <c r="I75" s="113"/>
      <c r="J75" s="113"/>
      <c r="K75" s="114"/>
      <c r="L75" s="113"/>
      <c r="M75" s="113"/>
      <c r="N75" s="113"/>
      <c r="O75" s="113"/>
      <c r="P75" s="113"/>
      <c r="Q75" s="114"/>
      <c r="R75" s="113"/>
      <c r="S75" s="113"/>
      <c r="T75" s="113"/>
      <c r="U75" s="113"/>
      <c r="V75" s="113"/>
      <c r="W75" s="114"/>
      <c r="X75" s="113"/>
      <c r="Y75" s="113"/>
      <c r="Z75" s="113"/>
      <c r="AA75" s="113"/>
      <c r="AB75" s="113"/>
      <c r="AC75" s="114"/>
      <c r="AD75" s="113"/>
      <c r="AE75" s="113"/>
      <c r="AF75" s="113"/>
      <c r="AG75" s="113"/>
      <c r="AH75" s="113"/>
      <c r="AI75" s="114"/>
      <c r="AJ75" s="113"/>
      <c r="AK75" s="113"/>
      <c r="AL75" s="113"/>
      <c r="AM75" s="113"/>
      <c r="AN75" s="113"/>
      <c r="AO75" s="114"/>
      <c r="AP75" s="206">
        <f t="shared" si="43"/>
        <v>0</v>
      </c>
      <c r="AQ75" s="355"/>
      <c r="AR75" s="77"/>
      <c r="AS75" s="77"/>
      <c r="AT75" s="77"/>
      <c r="AU75" s="77"/>
      <c r="AV75" s="77"/>
      <c r="AW75" s="77"/>
      <c r="AX75" s="77"/>
      <c r="AY75" s="77"/>
    </row>
    <row r="76" spans="1:54" s="17" customFormat="1" x14ac:dyDescent="0.3">
      <c r="A76" s="796"/>
      <c r="B76" s="812" t="s">
        <v>78</v>
      </c>
      <c r="C76" s="813"/>
      <c r="D76" s="813"/>
      <c r="E76" s="814"/>
      <c r="F76" s="112"/>
      <c r="G76" s="113"/>
      <c r="H76" s="113"/>
      <c r="I76" s="113"/>
      <c r="J76" s="113"/>
      <c r="K76" s="114"/>
      <c r="L76" s="113"/>
      <c r="M76" s="113"/>
      <c r="N76" s="113"/>
      <c r="O76" s="113"/>
      <c r="P76" s="113"/>
      <c r="Q76" s="114"/>
      <c r="R76" s="113"/>
      <c r="S76" s="113"/>
      <c r="T76" s="113"/>
      <c r="U76" s="113"/>
      <c r="V76" s="113"/>
      <c r="W76" s="114"/>
      <c r="X76" s="113"/>
      <c r="Y76" s="113"/>
      <c r="Z76" s="113"/>
      <c r="AA76" s="113"/>
      <c r="AB76" s="113"/>
      <c r="AC76" s="114"/>
      <c r="AD76" s="113"/>
      <c r="AE76" s="113"/>
      <c r="AF76" s="113"/>
      <c r="AG76" s="113"/>
      <c r="AH76" s="113"/>
      <c r="AI76" s="114"/>
      <c r="AJ76" s="113"/>
      <c r="AK76" s="113"/>
      <c r="AL76" s="113"/>
      <c r="AM76" s="113"/>
      <c r="AN76" s="113"/>
      <c r="AO76" s="114"/>
      <c r="AP76" s="206">
        <f t="shared" si="43"/>
        <v>0</v>
      </c>
      <c r="AQ76" s="355"/>
      <c r="AR76" s="77"/>
      <c r="AS76" s="77"/>
      <c r="AT76" s="77"/>
      <c r="AU76" s="77"/>
      <c r="AV76" s="77"/>
      <c r="AW76" s="77"/>
      <c r="AX76" s="77"/>
      <c r="AY76" s="77"/>
    </row>
    <row r="77" spans="1:54" s="17" customFormat="1" x14ac:dyDescent="0.3">
      <c r="A77" s="796"/>
      <c r="B77" s="812" t="s">
        <v>79</v>
      </c>
      <c r="C77" s="813"/>
      <c r="D77" s="813"/>
      <c r="E77" s="814"/>
      <c r="F77" s="112"/>
      <c r="G77" s="113"/>
      <c r="H77" s="113"/>
      <c r="I77" s="113"/>
      <c r="J77" s="113"/>
      <c r="K77" s="114"/>
      <c r="L77" s="113"/>
      <c r="M77" s="113"/>
      <c r="N77" s="113"/>
      <c r="O77" s="113"/>
      <c r="P77" s="113"/>
      <c r="Q77" s="114"/>
      <c r="R77" s="113"/>
      <c r="S77" s="113"/>
      <c r="T77" s="113"/>
      <c r="U77" s="113"/>
      <c r="V77" s="113"/>
      <c r="W77" s="114"/>
      <c r="X77" s="113"/>
      <c r="Y77" s="113"/>
      <c r="Z77" s="113"/>
      <c r="AA77" s="113"/>
      <c r="AB77" s="113"/>
      <c r="AC77" s="114"/>
      <c r="AD77" s="113"/>
      <c r="AE77" s="113"/>
      <c r="AF77" s="113"/>
      <c r="AG77" s="113"/>
      <c r="AH77" s="113"/>
      <c r="AI77" s="114"/>
      <c r="AJ77" s="113"/>
      <c r="AK77" s="113"/>
      <c r="AL77" s="113"/>
      <c r="AM77" s="113"/>
      <c r="AN77" s="113"/>
      <c r="AO77" s="114"/>
      <c r="AP77" s="206">
        <f t="shared" si="43"/>
        <v>0</v>
      </c>
      <c r="AQ77" s="355"/>
      <c r="AR77" s="77"/>
      <c r="AS77" s="77"/>
      <c r="AT77" s="77"/>
      <c r="AU77" s="77"/>
      <c r="AV77" s="77"/>
      <c r="AW77" s="77"/>
      <c r="AX77" s="77"/>
      <c r="AY77" s="77"/>
    </row>
    <row r="78" spans="1:54" s="17" customFormat="1" ht="15.75" customHeight="1" thickBot="1" x14ac:dyDescent="0.35">
      <c r="A78" s="796"/>
      <c r="B78" s="803" t="s">
        <v>121</v>
      </c>
      <c r="C78" s="804"/>
      <c r="D78" s="804"/>
      <c r="E78" s="805"/>
      <c r="F78" s="100"/>
      <c r="G78" s="101"/>
      <c r="H78" s="101"/>
      <c r="I78" s="101"/>
      <c r="J78" s="101"/>
      <c r="K78" s="103"/>
      <c r="L78" s="101"/>
      <c r="M78" s="101"/>
      <c r="N78" s="101"/>
      <c r="O78" s="101"/>
      <c r="P78" s="101"/>
      <c r="Q78" s="103"/>
      <c r="R78" s="101"/>
      <c r="S78" s="101"/>
      <c r="T78" s="101"/>
      <c r="U78" s="101"/>
      <c r="V78" s="101"/>
      <c r="W78" s="103"/>
      <c r="X78" s="101"/>
      <c r="Y78" s="101"/>
      <c r="Z78" s="101"/>
      <c r="AA78" s="101"/>
      <c r="AB78" s="101"/>
      <c r="AC78" s="103"/>
      <c r="AD78" s="101"/>
      <c r="AE78" s="101"/>
      <c r="AF78" s="101"/>
      <c r="AG78" s="101"/>
      <c r="AH78" s="101"/>
      <c r="AI78" s="103"/>
      <c r="AJ78" s="101"/>
      <c r="AK78" s="101"/>
      <c r="AL78" s="101"/>
      <c r="AM78" s="101"/>
      <c r="AN78" s="101"/>
      <c r="AO78" s="103"/>
      <c r="AP78" s="206">
        <f t="shared" si="43"/>
        <v>0</v>
      </c>
      <c r="AQ78" s="355"/>
      <c r="AR78" s="77"/>
      <c r="AS78" s="77"/>
      <c r="AT78" s="77"/>
      <c r="AU78" s="77"/>
      <c r="AV78" s="77"/>
      <c r="AW78" s="77"/>
      <c r="AX78" s="77"/>
      <c r="AY78" s="77"/>
    </row>
    <row r="79" spans="1:54" s="17" customFormat="1" ht="16.5" customHeight="1" thickBot="1" x14ac:dyDescent="0.35">
      <c r="A79" s="797"/>
      <c r="B79" s="784" t="s">
        <v>80</v>
      </c>
      <c r="C79" s="785"/>
      <c r="D79" s="785"/>
      <c r="E79" s="785"/>
      <c r="F79" s="785"/>
      <c r="G79" s="785"/>
      <c r="H79" s="785"/>
      <c r="I79" s="785"/>
      <c r="J79" s="785"/>
      <c r="K79" s="62">
        <f>SUM(K73:K78)</f>
        <v>0</v>
      </c>
      <c r="L79" s="784" t="s">
        <v>81</v>
      </c>
      <c r="M79" s="785"/>
      <c r="N79" s="785"/>
      <c r="O79" s="785"/>
      <c r="P79" s="785"/>
      <c r="Q79" s="62">
        <f>SUM(Q73:Q78)</f>
        <v>0</v>
      </c>
      <c r="R79" s="784" t="s">
        <v>82</v>
      </c>
      <c r="S79" s="785"/>
      <c r="T79" s="785"/>
      <c r="U79" s="785"/>
      <c r="V79" s="785"/>
      <c r="W79" s="62">
        <f>SUM(W73:W78)</f>
        <v>0</v>
      </c>
      <c r="X79" s="784" t="s">
        <v>83</v>
      </c>
      <c r="Y79" s="785"/>
      <c r="Z79" s="785"/>
      <c r="AA79" s="785"/>
      <c r="AB79" s="785"/>
      <c r="AC79" s="62">
        <f>SUM(AC73:AC78)</f>
        <v>0</v>
      </c>
      <c r="AD79" s="784" t="s">
        <v>84</v>
      </c>
      <c r="AE79" s="785"/>
      <c r="AF79" s="785"/>
      <c r="AG79" s="785"/>
      <c r="AH79" s="785"/>
      <c r="AI79" s="62">
        <f>SUM(AI73:AI78)</f>
        <v>0</v>
      </c>
      <c r="AJ79" s="784" t="s">
        <v>177</v>
      </c>
      <c r="AK79" s="785"/>
      <c r="AL79" s="785"/>
      <c r="AM79" s="785"/>
      <c r="AN79" s="785"/>
      <c r="AO79" s="62">
        <f>SUM(AO73:AO78)</f>
        <v>0</v>
      </c>
      <c r="AP79" s="115">
        <f>AI79+AC79+W79+Q79+K79+AO79</f>
        <v>0</v>
      </c>
      <c r="AQ79" s="364" t="b">
        <f>IF(AP79=SUM(AP73:AP78),TRUE)</f>
        <v>1</v>
      </c>
      <c r="AR79" s="77"/>
      <c r="AS79" s="77"/>
      <c r="AT79" s="77"/>
      <c r="AU79" s="77"/>
      <c r="AV79" s="77"/>
      <c r="AW79" s="77"/>
      <c r="AX79" s="77"/>
      <c r="AY79" s="77"/>
    </row>
    <row r="80" spans="1:54" s="17" customFormat="1" ht="8.25" customHeight="1" thickBot="1" x14ac:dyDescent="0.35">
      <c r="B80" s="116"/>
      <c r="C80" s="116"/>
      <c r="D80" s="116"/>
      <c r="E80" s="116"/>
      <c r="F80" s="116"/>
      <c r="G80" s="116"/>
      <c r="H80" s="116"/>
      <c r="I80" s="116"/>
      <c r="J80" s="116"/>
      <c r="K80" s="117"/>
      <c r="L80" s="116"/>
      <c r="M80" s="116"/>
      <c r="N80" s="116"/>
      <c r="O80" s="116"/>
      <c r="P80" s="116"/>
      <c r="Q80" s="117"/>
      <c r="R80" s="116"/>
      <c r="S80" s="116"/>
      <c r="T80" s="116"/>
      <c r="U80" s="116"/>
      <c r="V80" s="116"/>
      <c r="W80" s="117"/>
      <c r="X80" s="116"/>
      <c r="Y80" s="116"/>
      <c r="Z80" s="116"/>
      <c r="AA80" s="116"/>
      <c r="AB80" s="116"/>
      <c r="AC80" s="117"/>
      <c r="AD80" s="116"/>
      <c r="AE80" s="116"/>
      <c r="AF80" s="116"/>
      <c r="AG80" s="116"/>
      <c r="AH80" s="116"/>
      <c r="AI80" s="117"/>
      <c r="AJ80" s="116"/>
      <c r="AK80" s="116"/>
      <c r="AL80" s="116"/>
      <c r="AM80" s="116"/>
      <c r="AN80" s="116"/>
      <c r="AO80" s="117"/>
      <c r="AP80" s="118"/>
      <c r="AQ80" s="365"/>
      <c r="AR80" s="77"/>
      <c r="AS80" s="77"/>
      <c r="AT80" s="77"/>
      <c r="AU80" s="77"/>
      <c r="AV80" s="77"/>
      <c r="AW80" s="77"/>
      <c r="AX80" s="77"/>
      <c r="AY80" s="77"/>
    </row>
    <row r="81" spans="1:60" ht="23.25" customHeight="1" thickBot="1" x14ac:dyDescent="0.5">
      <c r="A81" s="857" t="s">
        <v>85</v>
      </c>
      <c r="B81" s="815" t="s">
        <v>86</v>
      </c>
      <c r="C81" s="816"/>
      <c r="D81" s="816"/>
      <c r="E81" s="816"/>
      <c r="F81" s="97"/>
      <c r="G81" s="97"/>
      <c r="H81" s="97"/>
      <c r="I81" s="73"/>
      <c r="J81" s="73"/>
      <c r="K81" s="73"/>
      <c r="L81" s="119"/>
      <c r="M81" s="120"/>
      <c r="N81" s="120"/>
      <c r="O81" s="120"/>
      <c r="P81" s="120"/>
      <c r="Q81" s="120"/>
      <c r="R81" s="119"/>
      <c r="S81" s="120"/>
      <c r="T81" s="120"/>
      <c r="U81" s="120"/>
      <c r="V81" s="120"/>
      <c r="W81" s="120"/>
      <c r="X81" s="119"/>
      <c r="Y81" s="120"/>
      <c r="Z81" s="120"/>
      <c r="AA81" s="120"/>
      <c r="AB81" s="120"/>
      <c r="AC81" s="120"/>
      <c r="AD81" s="119"/>
      <c r="AE81" s="120"/>
      <c r="AF81" s="120"/>
      <c r="AG81" s="120"/>
      <c r="AH81" s="120"/>
      <c r="AI81" s="120"/>
      <c r="AJ81" s="119"/>
      <c r="AK81" s="120"/>
      <c r="AL81" s="120"/>
      <c r="AM81" s="120"/>
      <c r="AN81" s="120"/>
      <c r="AO81" s="120"/>
      <c r="AP81" s="121"/>
      <c r="AQ81" s="363"/>
      <c r="AR81" s="77"/>
      <c r="AS81" s="77"/>
      <c r="AT81" s="77"/>
      <c r="AU81" s="77"/>
      <c r="AV81" s="77"/>
      <c r="AW81" s="77"/>
      <c r="AX81" s="77"/>
      <c r="AY81" s="77"/>
      <c r="AZ81" s="17"/>
      <c r="BA81" s="17"/>
      <c r="BB81" s="17"/>
    </row>
    <row r="82" spans="1:60" ht="21.5" x14ac:dyDescent="0.3">
      <c r="A82" s="858"/>
      <c r="B82" s="860" t="s">
        <v>216</v>
      </c>
      <c r="C82" s="861"/>
      <c r="D82" s="272"/>
      <c r="E82" s="272"/>
      <c r="F82" s="122"/>
      <c r="G82" s="123" t="s">
        <v>87</v>
      </c>
      <c r="H82" s="123" t="s">
        <v>88</v>
      </c>
      <c r="I82" s="123" t="s">
        <v>6</v>
      </c>
      <c r="J82" s="124" t="s">
        <v>89</v>
      </c>
      <c r="K82" s="125"/>
      <c r="L82" s="126"/>
      <c r="M82" s="123" t="s">
        <v>87</v>
      </c>
      <c r="N82" s="123" t="s">
        <v>88</v>
      </c>
      <c r="O82" s="123" t="s">
        <v>6</v>
      </c>
      <c r="P82" s="124" t="s">
        <v>89</v>
      </c>
      <c r="Q82" s="125"/>
      <c r="R82" s="126"/>
      <c r="S82" s="123" t="s">
        <v>87</v>
      </c>
      <c r="T82" s="123" t="s">
        <v>88</v>
      </c>
      <c r="U82" s="123" t="s">
        <v>6</v>
      </c>
      <c r="V82" s="124" t="s">
        <v>89</v>
      </c>
      <c r="W82" s="125"/>
      <c r="X82" s="127"/>
      <c r="Y82" s="123" t="s">
        <v>87</v>
      </c>
      <c r="Z82" s="123" t="s">
        <v>88</v>
      </c>
      <c r="AA82" s="123" t="s">
        <v>6</v>
      </c>
      <c r="AB82" s="124" t="s">
        <v>89</v>
      </c>
      <c r="AC82" s="125"/>
      <c r="AD82" s="126"/>
      <c r="AE82" s="123" t="s">
        <v>87</v>
      </c>
      <c r="AF82" s="123" t="s">
        <v>88</v>
      </c>
      <c r="AG82" s="123" t="s">
        <v>6</v>
      </c>
      <c r="AH82" s="128" t="s">
        <v>89</v>
      </c>
      <c r="AI82" s="129"/>
      <c r="AJ82" s="127"/>
      <c r="AK82" s="123" t="s">
        <v>87</v>
      </c>
      <c r="AL82" s="123" t="s">
        <v>88</v>
      </c>
      <c r="AM82" s="123" t="s">
        <v>6</v>
      </c>
      <c r="AN82" s="124" t="s">
        <v>89</v>
      </c>
      <c r="AO82" s="125"/>
      <c r="AP82" s="130"/>
      <c r="AQ82" s="366"/>
      <c r="AR82" s="77"/>
      <c r="AS82" s="77"/>
      <c r="AT82" s="77"/>
      <c r="AU82" s="77"/>
      <c r="AV82" s="77"/>
      <c r="AW82" s="77"/>
      <c r="AX82" s="77"/>
      <c r="AY82" s="77"/>
      <c r="AZ82" s="17"/>
      <c r="BA82" s="17"/>
      <c r="BB82" s="17"/>
    </row>
    <row r="83" spans="1:60" x14ac:dyDescent="0.3">
      <c r="A83" s="858"/>
      <c r="B83" s="855" t="s">
        <v>90</v>
      </c>
      <c r="C83" s="856"/>
      <c r="D83" s="856"/>
      <c r="E83" s="856"/>
      <c r="F83" s="132"/>
      <c r="G83" s="248"/>
      <c r="H83" s="248"/>
      <c r="I83" s="209">
        <f>SUM(G83:H83)</f>
        <v>0</v>
      </c>
      <c r="J83" s="256">
        <f>IF(I83&lt;=49999,I83,I83-(I83-50000))</f>
        <v>0</v>
      </c>
      <c r="K83" s="133"/>
      <c r="L83" s="132"/>
      <c r="M83" s="248"/>
      <c r="N83" s="248"/>
      <c r="O83" s="209">
        <f>SUM(M83:N83)</f>
        <v>0</v>
      </c>
      <c r="P83" s="256">
        <f>IF(J83+O83&lt;=49999,O83,(50000-J83))</f>
        <v>0</v>
      </c>
      <c r="Q83" s="133"/>
      <c r="R83" s="132"/>
      <c r="S83" s="248"/>
      <c r="T83" s="248"/>
      <c r="U83" s="209">
        <f>SUM(S83:T83)</f>
        <v>0</v>
      </c>
      <c r="V83" s="256">
        <f>IF(J83+P83+U83&lt;=49999,U83,(50000-P83-J83))</f>
        <v>0</v>
      </c>
      <c r="W83" s="133"/>
      <c r="X83" s="134"/>
      <c r="Y83" s="248"/>
      <c r="Z83" s="248"/>
      <c r="AA83" s="209">
        <f>SUM(Y83:Z83)</f>
        <v>0</v>
      </c>
      <c r="AB83" s="256">
        <f>IF(J83+P83+V83+AA83&lt;=49999,AA83,(50000-V83-P83-J83))</f>
        <v>0</v>
      </c>
      <c r="AC83" s="133"/>
      <c r="AD83" s="132"/>
      <c r="AE83" s="248"/>
      <c r="AF83" s="248"/>
      <c r="AG83" s="209">
        <f>SUM(AE83:AF83)</f>
        <v>0</v>
      </c>
      <c r="AH83" s="257">
        <f>IF(J83+P83+V83+AB83+AG83&lt;=49999,AG83,(50000-AB83-V83-P83-J83))</f>
        <v>0</v>
      </c>
      <c r="AI83" s="135"/>
      <c r="AJ83" s="134"/>
      <c r="AK83" s="248"/>
      <c r="AL83" s="248"/>
      <c r="AM83" s="209">
        <f>SUM(AK83:AL83)</f>
        <v>0</v>
      </c>
      <c r="AN83" s="257">
        <f>IF(J83+P83+V83+AB83+AH83+AM83&lt;=49999,AM83,(50000-AH83-AB83-V83-P83-J83))</f>
        <v>0</v>
      </c>
      <c r="AO83" s="133"/>
      <c r="AP83" s="136">
        <f>I83+O83+U83+AA83+AG83+AM83</f>
        <v>0</v>
      </c>
      <c r="AQ83" s="355"/>
      <c r="AR83" s="77"/>
      <c r="AS83" s="77"/>
      <c r="AT83" s="77"/>
      <c r="AU83" s="77"/>
      <c r="AV83" s="77"/>
      <c r="AW83" s="77"/>
      <c r="AX83" s="77"/>
      <c r="AY83" s="77"/>
      <c r="AZ83" s="17"/>
      <c r="BA83" s="17"/>
      <c r="BB83" s="17"/>
    </row>
    <row r="84" spans="1:60" x14ac:dyDescent="0.3">
      <c r="A84" s="858"/>
      <c r="B84" s="855" t="s">
        <v>91</v>
      </c>
      <c r="C84" s="856"/>
      <c r="D84" s="856"/>
      <c r="E84" s="856"/>
      <c r="F84" s="132"/>
      <c r="G84" s="248"/>
      <c r="H84" s="248"/>
      <c r="I84" s="209">
        <f>SUM(G84:H84)</f>
        <v>0</v>
      </c>
      <c r="J84" s="256">
        <f>IF(I84&lt;=49999,I84,I84-(I84-50000))</f>
        <v>0</v>
      </c>
      <c r="K84" s="133"/>
      <c r="L84" s="132"/>
      <c r="M84" s="248"/>
      <c r="N84" s="248"/>
      <c r="O84" s="209">
        <f>SUM(M84:N84)</f>
        <v>0</v>
      </c>
      <c r="P84" s="256">
        <f>IF(J84+O84&lt;=49999,O84,(50000-J84))</f>
        <v>0</v>
      </c>
      <c r="Q84" s="133"/>
      <c r="R84" s="132"/>
      <c r="S84" s="248"/>
      <c r="T84" s="248"/>
      <c r="U84" s="209">
        <f>SUM(S84:T84)</f>
        <v>0</v>
      </c>
      <c r="V84" s="256">
        <f t="shared" ref="V84:V87" si="44">IF(J84+P84+U84&lt;=49999,U84,(50000-P84-J84))</f>
        <v>0</v>
      </c>
      <c r="W84" s="133"/>
      <c r="X84" s="134"/>
      <c r="Y84" s="248"/>
      <c r="Z84" s="248"/>
      <c r="AA84" s="209">
        <f>SUM(Y84:Z84)</f>
        <v>0</v>
      </c>
      <c r="AB84" s="256">
        <f t="shared" ref="AB84:AB86" si="45">IF(J84+P84+V84+AA84&lt;=49999,AA84,(50000-V84-P84-J84))</f>
        <v>0</v>
      </c>
      <c r="AC84" s="133"/>
      <c r="AD84" s="132"/>
      <c r="AE84" s="248"/>
      <c r="AF84" s="248"/>
      <c r="AG84" s="209">
        <f>SUM(AE84:AF84)</f>
        <v>0</v>
      </c>
      <c r="AH84" s="257">
        <f t="shared" ref="AH84:AH87" si="46">IF(J84+P84+V84+AB84+AG84&lt;=49999,AG84,(50000-AB84-V84-P84-J84))</f>
        <v>0</v>
      </c>
      <c r="AI84" s="135"/>
      <c r="AJ84" s="134"/>
      <c r="AK84" s="248"/>
      <c r="AL84" s="248"/>
      <c r="AM84" s="209">
        <f>SUM(AK84:AL84)</f>
        <v>0</v>
      </c>
      <c r="AN84" s="257">
        <f t="shared" ref="AN84:AN87" si="47">IF(J84+P84+V84+AB84+AH84+AM84&lt;=49999,AM84,(50000-AH84-AB84-V84-P84-J84))</f>
        <v>0</v>
      </c>
      <c r="AO84" s="133"/>
      <c r="AP84" s="136">
        <f t="shared" ref="AP84:AP87" si="48">I84+O84+U84+AA84+AG84+AM84</f>
        <v>0</v>
      </c>
      <c r="AQ84" s="355"/>
      <c r="AR84" s="77"/>
      <c r="AS84" s="77"/>
      <c r="AT84" s="77"/>
      <c r="AU84" s="77"/>
      <c r="AV84" s="77"/>
      <c r="AW84" s="77"/>
      <c r="AX84" s="77"/>
      <c r="AY84" s="77"/>
      <c r="AZ84" s="17"/>
      <c r="BA84" s="17"/>
      <c r="BB84" s="17"/>
    </row>
    <row r="85" spans="1:60" x14ac:dyDescent="0.3">
      <c r="A85" s="858"/>
      <c r="B85" s="855" t="s">
        <v>92</v>
      </c>
      <c r="C85" s="856"/>
      <c r="D85" s="856"/>
      <c r="E85" s="856"/>
      <c r="F85" s="132"/>
      <c r="G85" s="248"/>
      <c r="H85" s="248"/>
      <c r="I85" s="209">
        <f>SUM(G85:H85)</f>
        <v>0</v>
      </c>
      <c r="J85" s="256">
        <f>IF(I85&lt;=49999,I85,I85-(I85-50000))</f>
        <v>0</v>
      </c>
      <c r="K85" s="133"/>
      <c r="L85" s="132"/>
      <c r="M85" s="248"/>
      <c r="N85" s="248"/>
      <c r="O85" s="209">
        <f>SUM(M85:N85)</f>
        <v>0</v>
      </c>
      <c r="P85" s="256">
        <f>IF(J85+O85&lt;=49999,O85,(50000-J85))</f>
        <v>0</v>
      </c>
      <c r="Q85" s="133"/>
      <c r="R85" s="132"/>
      <c r="S85" s="248"/>
      <c r="T85" s="248"/>
      <c r="U85" s="209">
        <f>SUM(S85:T85)</f>
        <v>0</v>
      </c>
      <c r="V85" s="256">
        <f t="shared" si="44"/>
        <v>0</v>
      </c>
      <c r="W85" s="133"/>
      <c r="X85" s="134"/>
      <c r="Y85" s="248"/>
      <c r="Z85" s="248"/>
      <c r="AA85" s="209">
        <f>SUM(Y85:Z85)</f>
        <v>0</v>
      </c>
      <c r="AB85" s="256">
        <f t="shared" si="45"/>
        <v>0</v>
      </c>
      <c r="AC85" s="133"/>
      <c r="AD85" s="132"/>
      <c r="AE85" s="248"/>
      <c r="AF85" s="248"/>
      <c r="AG85" s="209">
        <f>SUM(AE85:AF85)</f>
        <v>0</v>
      </c>
      <c r="AH85" s="257">
        <f t="shared" si="46"/>
        <v>0</v>
      </c>
      <c r="AI85" s="135"/>
      <c r="AJ85" s="134"/>
      <c r="AK85" s="248"/>
      <c r="AL85" s="248"/>
      <c r="AM85" s="209">
        <f>SUM(AK85:AL85)</f>
        <v>0</v>
      </c>
      <c r="AN85" s="257">
        <f t="shared" si="47"/>
        <v>0</v>
      </c>
      <c r="AO85" s="133"/>
      <c r="AP85" s="136">
        <f t="shared" si="48"/>
        <v>0</v>
      </c>
      <c r="AQ85" s="137"/>
      <c r="AR85" s="77"/>
      <c r="AS85" s="77"/>
      <c r="AT85" s="77"/>
      <c r="AU85" s="77"/>
      <c r="AV85" s="77"/>
      <c r="AW85" s="77"/>
      <c r="AX85" s="77"/>
      <c r="AY85" s="77"/>
      <c r="AZ85" s="17"/>
      <c r="BA85" s="17"/>
      <c r="BB85" s="17"/>
    </row>
    <row r="86" spans="1:60" x14ac:dyDescent="0.3">
      <c r="A86" s="858"/>
      <c r="B86" s="855" t="s">
        <v>93</v>
      </c>
      <c r="C86" s="856"/>
      <c r="D86" s="856"/>
      <c r="E86" s="856"/>
      <c r="F86" s="132"/>
      <c r="G86" s="248"/>
      <c r="H86" s="248"/>
      <c r="I86" s="209">
        <f>SUM(G86:H86)</f>
        <v>0</v>
      </c>
      <c r="J86" s="256">
        <f>IF(I86&lt;=49999,I86,I86-(I86-50000))</f>
        <v>0</v>
      </c>
      <c r="K86" s="133"/>
      <c r="L86" s="132"/>
      <c r="M86" s="248"/>
      <c r="N86" s="248"/>
      <c r="O86" s="209">
        <f>SUM(M86:N86)</f>
        <v>0</v>
      </c>
      <c r="P86" s="256">
        <f>IF(J86+O86&lt;=49999,O86,(50000-J86))</f>
        <v>0</v>
      </c>
      <c r="Q86" s="133"/>
      <c r="R86" s="132"/>
      <c r="S86" s="248"/>
      <c r="T86" s="248"/>
      <c r="U86" s="209">
        <f>SUM(S86:T86)</f>
        <v>0</v>
      </c>
      <c r="V86" s="256">
        <f t="shared" si="44"/>
        <v>0</v>
      </c>
      <c r="W86" s="133"/>
      <c r="X86" s="134"/>
      <c r="Y86" s="248"/>
      <c r="Z86" s="248"/>
      <c r="AA86" s="209">
        <f>SUM(Y86:Z86)</f>
        <v>0</v>
      </c>
      <c r="AB86" s="256">
        <f t="shared" si="45"/>
        <v>0</v>
      </c>
      <c r="AC86" s="133"/>
      <c r="AD86" s="132"/>
      <c r="AE86" s="248"/>
      <c r="AF86" s="248"/>
      <c r="AG86" s="209">
        <f>SUM(AE86:AF86)</f>
        <v>0</v>
      </c>
      <c r="AH86" s="257">
        <f t="shared" si="46"/>
        <v>0</v>
      </c>
      <c r="AI86" s="135"/>
      <c r="AJ86" s="134"/>
      <c r="AK86" s="248"/>
      <c r="AL86" s="248"/>
      <c r="AM86" s="209">
        <f>SUM(AK86:AL86)</f>
        <v>0</v>
      </c>
      <c r="AN86" s="257">
        <f t="shared" si="47"/>
        <v>0</v>
      </c>
      <c r="AO86" s="133"/>
      <c r="AP86" s="136">
        <f t="shared" si="48"/>
        <v>0</v>
      </c>
      <c r="AQ86" s="355"/>
      <c r="AR86" s="77"/>
      <c r="AS86" s="77"/>
      <c r="AT86" s="77"/>
      <c r="AU86" s="77"/>
      <c r="AV86" s="77"/>
      <c r="AW86" s="77"/>
      <c r="AX86" s="77"/>
      <c r="AY86" s="77"/>
      <c r="AZ86" s="17"/>
      <c r="BA86" s="17"/>
      <c r="BB86" s="17"/>
    </row>
    <row r="87" spans="1:60" x14ac:dyDescent="0.3">
      <c r="A87" s="858"/>
      <c r="B87" s="855" t="s">
        <v>94</v>
      </c>
      <c r="C87" s="856"/>
      <c r="D87" s="856"/>
      <c r="E87" s="856"/>
      <c r="F87" s="132"/>
      <c r="G87" s="248"/>
      <c r="H87" s="248"/>
      <c r="I87" s="209">
        <f>SUM(G87:H87)</f>
        <v>0</v>
      </c>
      <c r="J87" s="256">
        <f>IF(I87&lt;=49999,I87,I87-(I87-50000))</f>
        <v>0</v>
      </c>
      <c r="K87" s="133"/>
      <c r="L87" s="132"/>
      <c r="M87" s="248"/>
      <c r="N87" s="248"/>
      <c r="O87" s="209">
        <f>SUM(M87:N87)</f>
        <v>0</v>
      </c>
      <c r="P87" s="256">
        <f t="shared" ref="P87" si="49">IF(J87+O87&lt;=49999,O87,(50000-J87))</f>
        <v>0</v>
      </c>
      <c r="Q87" s="133"/>
      <c r="R87" s="132"/>
      <c r="S87" s="248"/>
      <c r="T87" s="248"/>
      <c r="U87" s="209">
        <f>SUM(S87:T87)</f>
        <v>0</v>
      </c>
      <c r="V87" s="256">
        <f t="shared" si="44"/>
        <v>0</v>
      </c>
      <c r="W87" s="133"/>
      <c r="X87" s="134"/>
      <c r="Y87" s="248"/>
      <c r="Z87" s="248"/>
      <c r="AA87" s="209">
        <f>SUM(Y87:Z87)</f>
        <v>0</v>
      </c>
      <c r="AB87" s="256">
        <f>IF(J87+P87+V87+AA87&lt;=49999,AA87,(50000-V87-P87-J87))</f>
        <v>0</v>
      </c>
      <c r="AC87" s="133"/>
      <c r="AD87" s="132"/>
      <c r="AE87" s="248"/>
      <c r="AF87" s="248"/>
      <c r="AG87" s="209">
        <f>SUM(AE87:AF87)</f>
        <v>0</v>
      </c>
      <c r="AH87" s="257">
        <f t="shared" si="46"/>
        <v>0</v>
      </c>
      <c r="AI87" s="135"/>
      <c r="AJ87" s="134"/>
      <c r="AK87" s="248"/>
      <c r="AL87" s="248"/>
      <c r="AM87" s="209">
        <f>SUM(AK87:AL87)</f>
        <v>0</v>
      </c>
      <c r="AN87" s="257">
        <f t="shared" si="47"/>
        <v>0</v>
      </c>
      <c r="AO87" s="133"/>
      <c r="AP87" s="136">
        <f t="shared" si="48"/>
        <v>0</v>
      </c>
      <c r="AQ87" s="355"/>
      <c r="AR87" s="77"/>
      <c r="AS87" s="77"/>
      <c r="AT87" s="77"/>
      <c r="AU87" s="77"/>
      <c r="AV87" s="77"/>
      <c r="AW87" s="77"/>
      <c r="AX87" s="77"/>
      <c r="AY87" s="77"/>
      <c r="AZ87" s="17"/>
      <c r="BA87" s="17"/>
      <c r="BB87" s="17"/>
    </row>
    <row r="88" spans="1:60" ht="13.5" thickBot="1" x14ac:dyDescent="0.35">
      <c r="A88" s="858"/>
      <c r="B88" s="138"/>
      <c r="C88" s="139"/>
      <c r="D88" s="139"/>
      <c r="E88" s="140" t="s">
        <v>32</v>
      </c>
      <c r="F88" s="141"/>
      <c r="G88" s="142">
        <f>SUM(G83:G87)</f>
        <v>0</v>
      </c>
      <c r="H88" s="142">
        <f>SUM(H83:H87)</f>
        <v>0</v>
      </c>
      <c r="I88" s="10">
        <f>SUM(I83:I87)</f>
        <v>0</v>
      </c>
      <c r="J88" s="143">
        <f>SUM(J83:J87)</f>
        <v>0</v>
      </c>
      <c r="K88" s="144"/>
      <c r="L88" s="141"/>
      <c r="M88" s="142">
        <f>SUM(M83:M87)</f>
        <v>0</v>
      </c>
      <c r="N88" s="142">
        <f>SUM(N83:N87)</f>
        <v>0</v>
      </c>
      <c r="O88" s="10">
        <f>SUM(O83:O87)</f>
        <v>0</v>
      </c>
      <c r="P88" s="256">
        <f>SUM(P83:P87)</f>
        <v>0</v>
      </c>
      <c r="Q88" s="144"/>
      <c r="R88" s="141"/>
      <c r="S88" s="142">
        <f>SUM(S83:S87)</f>
        <v>0</v>
      </c>
      <c r="T88" s="142">
        <f>SUM(T83:T87)</f>
        <v>0</v>
      </c>
      <c r="U88" s="10">
        <f>SUM(U83:U87)</f>
        <v>0</v>
      </c>
      <c r="V88" s="256">
        <f>SUM(V83:V87)</f>
        <v>0</v>
      </c>
      <c r="W88" s="144"/>
      <c r="X88" s="145"/>
      <c r="Y88" s="142">
        <f>SUM(Y83:Y87)</f>
        <v>0</v>
      </c>
      <c r="Z88" s="142">
        <f>SUM(Z83:Z87)</f>
        <v>0</v>
      </c>
      <c r="AA88" s="10">
        <f>SUM(AA83:AA87)</f>
        <v>0</v>
      </c>
      <c r="AB88" s="256">
        <f>SUM(AB83:AB87)</f>
        <v>0</v>
      </c>
      <c r="AC88" s="144"/>
      <c r="AD88" s="141"/>
      <c r="AE88" s="142">
        <f>SUM(AE83:AE87)</f>
        <v>0</v>
      </c>
      <c r="AF88" s="142">
        <f>SUM(AF83:AF87)</f>
        <v>0</v>
      </c>
      <c r="AG88" s="10">
        <f>SUM(AG83:AG87)</f>
        <v>0</v>
      </c>
      <c r="AH88" s="146">
        <f>SUM(AH83:AH87)</f>
        <v>0</v>
      </c>
      <c r="AI88" s="135"/>
      <c r="AJ88" s="145"/>
      <c r="AK88" s="142">
        <f>SUM(AK83:AK87)</f>
        <v>0</v>
      </c>
      <c r="AL88" s="142">
        <f>SUM(AL83:AL87)</f>
        <v>0</v>
      </c>
      <c r="AM88" s="10">
        <f>SUM(AM83:AM87)</f>
        <v>0</v>
      </c>
      <c r="AN88" s="143">
        <f>SUM(AN83:AN87)</f>
        <v>0</v>
      </c>
      <c r="AO88" s="144"/>
      <c r="AP88" s="136">
        <f>I88+O88+U88+AA88+AG88+AM88</f>
        <v>0</v>
      </c>
      <c r="AQ88" s="361"/>
      <c r="AR88" s="77"/>
      <c r="AS88" s="77"/>
      <c r="AT88" s="77"/>
      <c r="AU88" s="77"/>
      <c r="AV88" s="77"/>
      <c r="AW88" s="77"/>
      <c r="AX88" s="77"/>
      <c r="AY88" s="77"/>
      <c r="AZ88" s="17"/>
      <c r="BA88" s="17"/>
      <c r="BB88" s="17"/>
    </row>
    <row r="89" spans="1:60" ht="17.25" customHeight="1" thickBot="1" x14ac:dyDescent="0.35">
      <c r="A89" s="859"/>
      <c r="B89" s="768" t="s">
        <v>95</v>
      </c>
      <c r="C89" s="769"/>
      <c r="D89" s="769"/>
      <c r="E89" s="769"/>
      <c r="F89" s="802"/>
      <c r="G89" s="802"/>
      <c r="H89" s="802"/>
      <c r="I89" s="802"/>
      <c r="J89" s="862"/>
      <c r="K89" s="148">
        <f>I88</f>
        <v>0</v>
      </c>
      <c r="L89" s="801" t="s">
        <v>96</v>
      </c>
      <c r="M89" s="802"/>
      <c r="N89" s="802"/>
      <c r="O89" s="802"/>
      <c r="P89" s="862"/>
      <c r="Q89" s="149">
        <f>O88</f>
        <v>0</v>
      </c>
      <c r="R89" s="768" t="s">
        <v>97</v>
      </c>
      <c r="S89" s="769"/>
      <c r="T89" s="769"/>
      <c r="U89" s="769"/>
      <c r="V89" s="770"/>
      <c r="W89" s="150">
        <f>U88</f>
        <v>0</v>
      </c>
      <c r="X89" s="769" t="s">
        <v>98</v>
      </c>
      <c r="Y89" s="769"/>
      <c r="Z89" s="769"/>
      <c r="AA89" s="769"/>
      <c r="AB89" s="770"/>
      <c r="AC89" s="149">
        <f>AA88</f>
        <v>0</v>
      </c>
      <c r="AD89" s="768" t="s">
        <v>99</v>
      </c>
      <c r="AE89" s="769"/>
      <c r="AF89" s="769"/>
      <c r="AG89" s="769"/>
      <c r="AH89" s="770"/>
      <c r="AI89" s="150">
        <f>AG88</f>
        <v>0</v>
      </c>
      <c r="AJ89" s="769" t="s">
        <v>178</v>
      </c>
      <c r="AK89" s="769"/>
      <c r="AL89" s="769"/>
      <c r="AM89" s="769"/>
      <c r="AN89" s="770"/>
      <c r="AO89" s="150">
        <f>AM88</f>
        <v>0</v>
      </c>
      <c r="AP89" s="299">
        <f>AI89+AC89+W89+Q89+K89+AO89</f>
        <v>0</v>
      </c>
      <c r="AQ89" s="357" t="b">
        <f>IF(AP89=SUM(AP83:AP87),TRUE)</f>
        <v>1</v>
      </c>
      <c r="AR89" s="77"/>
      <c r="AS89" s="77"/>
      <c r="AT89" s="77"/>
      <c r="AU89" s="77"/>
      <c r="AV89" s="77"/>
      <c r="AW89" s="77"/>
      <c r="AX89" s="77"/>
      <c r="AY89" s="77"/>
      <c r="AZ89" s="17"/>
      <c r="BA89" s="17"/>
      <c r="BB89" s="17"/>
      <c r="BC89" s="17"/>
      <c r="BD89" s="17"/>
      <c r="BE89" s="17"/>
      <c r="BF89" s="17"/>
      <c r="BG89" s="17"/>
      <c r="BH89" s="17"/>
    </row>
    <row r="90" spans="1:60" s="17" customFormat="1" ht="7.5" customHeight="1" x14ac:dyDescent="0.3">
      <c r="A90" s="151"/>
      <c r="E90" s="68"/>
      <c r="F90" s="24"/>
      <c r="G90" s="24"/>
      <c r="H90" s="24"/>
      <c r="I90" s="24"/>
      <c r="J90" s="24"/>
      <c r="K90" s="70"/>
      <c r="L90" s="24"/>
      <c r="M90" s="24"/>
      <c r="N90" s="24"/>
      <c r="O90" s="24"/>
      <c r="P90" s="24"/>
      <c r="Q90" s="70"/>
      <c r="R90" s="24"/>
      <c r="S90" s="24"/>
      <c r="T90" s="24"/>
      <c r="U90" s="24"/>
      <c r="V90" s="24"/>
      <c r="W90" s="70"/>
      <c r="X90" s="24"/>
      <c r="Y90" s="24"/>
      <c r="Z90" s="24"/>
      <c r="AA90" s="24"/>
      <c r="AB90" s="24"/>
      <c r="AC90" s="70"/>
      <c r="AD90" s="24"/>
      <c r="AE90" s="24"/>
      <c r="AF90" s="24"/>
      <c r="AG90" s="24"/>
      <c r="AH90" s="24"/>
      <c r="AI90" s="70"/>
      <c r="AJ90" s="24"/>
      <c r="AK90" s="24"/>
      <c r="AL90" s="24"/>
      <c r="AM90" s="24"/>
      <c r="AN90" s="24"/>
      <c r="AO90" s="70"/>
      <c r="AP90" s="72"/>
      <c r="AQ90" s="358"/>
      <c r="AR90" s="77"/>
      <c r="AS90" s="77"/>
      <c r="AT90" s="77"/>
      <c r="AU90" s="77"/>
      <c r="AV90" s="77"/>
      <c r="AW90" s="77"/>
      <c r="AX90" s="77"/>
      <c r="AY90" s="77"/>
    </row>
    <row r="91" spans="1:60" s="17" customFormat="1" x14ac:dyDescent="0.3">
      <c r="A91" s="151"/>
      <c r="E91" s="68"/>
      <c r="F91" s="786" t="s">
        <v>100</v>
      </c>
      <c r="G91" s="786"/>
      <c r="H91" s="786"/>
      <c r="I91" s="786"/>
      <c r="J91" s="786"/>
      <c r="K91" s="152">
        <f>K52+K65+K71+K79+K89+K47</f>
        <v>0</v>
      </c>
      <c r="L91" s="786" t="s">
        <v>100</v>
      </c>
      <c r="M91" s="786"/>
      <c r="N91" s="786"/>
      <c r="O91" s="786"/>
      <c r="P91" s="786"/>
      <c r="Q91" s="152">
        <f>Q52+Q65+Q71+Q79+Q89+Q47</f>
        <v>0</v>
      </c>
      <c r="R91" s="786" t="s">
        <v>100</v>
      </c>
      <c r="S91" s="786"/>
      <c r="T91" s="786"/>
      <c r="U91" s="786"/>
      <c r="V91" s="786"/>
      <c r="W91" s="152">
        <f>W52+W65+W71+W79+W89+W47</f>
        <v>0</v>
      </c>
      <c r="X91" s="786" t="s">
        <v>100</v>
      </c>
      <c r="Y91" s="786"/>
      <c r="Z91" s="786"/>
      <c r="AA91" s="786"/>
      <c r="AB91" s="786"/>
      <c r="AC91" s="152">
        <f>AC52+AC65+AC71+AC79+AC89+AC47</f>
        <v>0</v>
      </c>
      <c r="AD91" s="786" t="s">
        <v>100</v>
      </c>
      <c r="AE91" s="786"/>
      <c r="AF91" s="786"/>
      <c r="AG91" s="786"/>
      <c r="AH91" s="786"/>
      <c r="AI91" s="152">
        <f>AI52+AI65+AI71+AI79+AI89+AI47</f>
        <v>0</v>
      </c>
      <c r="AJ91" s="786" t="s">
        <v>100</v>
      </c>
      <c r="AK91" s="786"/>
      <c r="AL91" s="786"/>
      <c r="AM91" s="786"/>
      <c r="AN91" s="786"/>
      <c r="AO91" s="152">
        <f>AO52+AO65+AO71+AO79+AO89+AO47</f>
        <v>0</v>
      </c>
      <c r="AP91" s="72"/>
      <c r="AQ91" s="358"/>
      <c r="AR91" s="77"/>
      <c r="AS91" s="77"/>
      <c r="AT91" s="77"/>
      <c r="AU91" s="77"/>
      <c r="AV91" s="77"/>
      <c r="AW91" s="77"/>
      <c r="AX91" s="77"/>
      <c r="AY91" s="77"/>
    </row>
    <row r="92" spans="1:60" s="17" customFormat="1" ht="13.5" thickBot="1" x14ac:dyDescent="0.35">
      <c r="A92" s="151"/>
      <c r="E92" s="68"/>
      <c r="F92" s="24"/>
      <c r="G92" s="24"/>
      <c r="H92" s="24"/>
      <c r="I92" s="24"/>
      <c r="J92" s="24"/>
      <c r="K92" s="70"/>
      <c r="L92" s="24"/>
      <c r="M92" s="24"/>
      <c r="N92" s="24"/>
      <c r="O92" s="24"/>
      <c r="P92" s="24"/>
      <c r="Q92" s="70"/>
      <c r="R92" s="24"/>
      <c r="S92" s="24"/>
      <c r="T92" s="24"/>
      <c r="U92" s="24"/>
      <c r="V92" s="24"/>
      <c r="W92" s="70"/>
      <c r="X92" s="24"/>
      <c r="Y92" s="24"/>
      <c r="Z92" s="24"/>
      <c r="AA92" s="24"/>
      <c r="AB92" s="24"/>
      <c r="AC92" s="70"/>
      <c r="AD92" s="24"/>
      <c r="AE92" s="24"/>
      <c r="AF92" s="24"/>
      <c r="AG92" s="24"/>
      <c r="AH92" s="24"/>
      <c r="AI92" s="70"/>
      <c r="AJ92" s="24"/>
      <c r="AK92" s="24"/>
      <c r="AL92" s="24"/>
      <c r="AM92" s="24"/>
      <c r="AN92" s="24"/>
      <c r="AO92" s="70"/>
      <c r="AP92" s="72"/>
      <c r="AQ92" s="358"/>
      <c r="AR92" s="77"/>
      <c r="AS92" s="77"/>
      <c r="AT92" s="77"/>
      <c r="AU92" s="77"/>
      <c r="AV92" s="77"/>
      <c r="AW92" s="77"/>
      <c r="AX92" s="77"/>
      <c r="AY92" s="77"/>
    </row>
    <row r="93" spans="1:60" s="17" customFormat="1" ht="27" customHeight="1" x14ac:dyDescent="0.45">
      <c r="A93" s="218"/>
      <c r="B93" s="218"/>
      <c r="C93" s="218"/>
      <c r="D93" s="218"/>
      <c r="E93" s="218"/>
      <c r="F93" s="792" t="s">
        <v>20</v>
      </c>
      <c r="G93" s="771"/>
      <c r="H93" s="771"/>
      <c r="I93" s="771"/>
      <c r="J93" s="771"/>
      <c r="K93" s="120"/>
      <c r="L93" s="771" t="s">
        <v>101</v>
      </c>
      <c r="M93" s="771"/>
      <c r="N93" s="771"/>
      <c r="O93" s="771"/>
      <c r="P93" s="771"/>
      <c r="Q93" s="120"/>
      <c r="R93" s="771" t="s">
        <v>102</v>
      </c>
      <c r="S93" s="771"/>
      <c r="T93" s="771"/>
      <c r="U93" s="771"/>
      <c r="V93" s="771"/>
      <c r="W93" s="120"/>
      <c r="X93" s="771" t="s">
        <v>103</v>
      </c>
      <c r="Y93" s="771"/>
      <c r="Z93" s="771"/>
      <c r="AA93" s="771"/>
      <c r="AB93" s="771"/>
      <c r="AC93" s="120"/>
      <c r="AD93" s="771" t="s">
        <v>104</v>
      </c>
      <c r="AE93" s="771"/>
      <c r="AF93" s="771"/>
      <c r="AG93" s="771"/>
      <c r="AH93" s="771"/>
      <c r="AI93" s="120"/>
      <c r="AJ93" s="771" t="s">
        <v>103</v>
      </c>
      <c r="AK93" s="771"/>
      <c r="AL93" s="771"/>
      <c r="AM93" s="771"/>
      <c r="AN93" s="771"/>
      <c r="AO93" s="120"/>
      <c r="AP93" s="121" t="s">
        <v>32</v>
      </c>
      <c r="AQ93" s="363"/>
      <c r="AR93" s="77"/>
      <c r="AS93" s="77"/>
      <c r="AT93" s="77"/>
      <c r="AU93" s="77"/>
      <c r="AV93" s="77"/>
      <c r="AW93" s="77"/>
      <c r="AX93" s="77"/>
      <c r="AY93" s="77"/>
    </row>
    <row r="94" spans="1:60" s="17" customFormat="1" ht="15.5" x14ac:dyDescent="0.45">
      <c r="A94" s="218"/>
      <c r="B94" s="218"/>
      <c r="C94" s="218"/>
      <c r="D94" s="218"/>
      <c r="E94" s="218"/>
      <c r="F94" s="778" t="s">
        <v>105</v>
      </c>
      <c r="G94" s="779"/>
      <c r="H94" s="779"/>
      <c r="I94" s="779"/>
      <c r="J94" s="780"/>
      <c r="K94" s="153">
        <f>K43+K91</f>
        <v>0</v>
      </c>
      <c r="L94" s="778" t="s">
        <v>105</v>
      </c>
      <c r="M94" s="779"/>
      <c r="N94" s="779"/>
      <c r="O94" s="779"/>
      <c r="P94" s="780"/>
      <c r="Q94" s="153">
        <f>Q43+Q91</f>
        <v>0</v>
      </c>
      <c r="R94" s="778" t="s">
        <v>105</v>
      </c>
      <c r="S94" s="779"/>
      <c r="T94" s="779"/>
      <c r="U94" s="779"/>
      <c r="V94" s="780"/>
      <c r="W94" s="153">
        <f>W43+W91</f>
        <v>0</v>
      </c>
      <c r="X94" s="778" t="s">
        <v>105</v>
      </c>
      <c r="Y94" s="779"/>
      <c r="Z94" s="779"/>
      <c r="AA94" s="779"/>
      <c r="AB94" s="780"/>
      <c r="AC94" s="153">
        <f>AC43+AC91</f>
        <v>0</v>
      </c>
      <c r="AD94" s="778" t="s">
        <v>105</v>
      </c>
      <c r="AE94" s="779"/>
      <c r="AF94" s="779"/>
      <c r="AG94" s="779"/>
      <c r="AH94" s="780"/>
      <c r="AI94" s="153">
        <f>AI43+AI91</f>
        <v>0</v>
      </c>
      <c r="AJ94" s="778" t="s">
        <v>105</v>
      </c>
      <c r="AK94" s="779"/>
      <c r="AL94" s="779"/>
      <c r="AM94" s="779"/>
      <c r="AN94" s="780"/>
      <c r="AO94" s="153">
        <f>AO43+AO91</f>
        <v>0</v>
      </c>
      <c r="AP94" s="154">
        <f>K94+Q94+W94+AC94+AI94+AO94</f>
        <v>0</v>
      </c>
      <c r="AQ94" s="367"/>
      <c r="AR94" s="77"/>
      <c r="AS94" s="77"/>
      <c r="AT94" s="77"/>
      <c r="AU94" s="77"/>
      <c r="AV94" s="77"/>
      <c r="AW94" s="77"/>
      <c r="AX94" s="77"/>
      <c r="AY94" s="77"/>
    </row>
    <row r="95" spans="1:60" s="17" customFormat="1" ht="15" thickBot="1" x14ac:dyDescent="0.4">
      <c r="B95" s="155"/>
      <c r="C95" s="155"/>
      <c r="D95" s="155"/>
      <c r="E95" s="218"/>
      <c r="F95" s="791" t="s">
        <v>106</v>
      </c>
      <c r="G95" s="781"/>
      <c r="H95" s="781"/>
      <c r="I95" s="781"/>
      <c r="J95" s="781"/>
      <c r="K95" s="156">
        <f>K94-H88</f>
        <v>0</v>
      </c>
      <c r="L95" s="791" t="s">
        <v>106</v>
      </c>
      <c r="M95" s="781"/>
      <c r="N95" s="781"/>
      <c r="O95" s="781"/>
      <c r="P95" s="863"/>
      <c r="Q95" s="156">
        <f>Q94-N88</f>
        <v>0</v>
      </c>
      <c r="R95" s="791" t="s">
        <v>106</v>
      </c>
      <c r="S95" s="781"/>
      <c r="T95" s="781"/>
      <c r="U95" s="781"/>
      <c r="V95" s="781"/>
      <c r="W95" s="157">
        <f>W94-T88</f>
        <v>0</v>
      </c>
      <c r="X95" s="781" t="s">
        <v>106</v>
      </c>
      <c r="Y95" s="781"/>
      <c r="Z95" s="781"/>
      <c r="AA95" s="781"/>
      <c r="AB95" s="781"/>
      <c r="AC95" s="156">
        <f>AC94-Z88</f>
        <v>0</v>
      </c>
      <c r="AD95" s="791" t="s">
        <v>106</v>
      </c>
      <c r="AE95" s="781"/>
      <c r="AF95" s="781"/>
      <c r="AG95" s="781"/>
      <c r="AH95" s="781"/>
      <c r="AI95" s="157">
        <f>AI94-AF88</f>
        <v>0</v>
      </c>
      <c r="AJ95" s="781" t="s">
        <v>106</v>
      </c>
      <c r="AK95" s="781"/>
      <c r="AL95" s="781"/>
      <c r="AM95" s="781"/>
      <c r="AN95" s="781"/>
      <c r="AO95" s="156">
        <f>AO94-AL88</f>
        <v>0</v>
      </c>
      <c r="AP95" s="254">
        <f>K95+Q95+W95+AC95+AI95+AO95</f>
        <v>0</v>
      </c>
      <c r="AQ95" s="368" t="b">
        <f>IF(AP95=(AP94-(H88+N88+T88+Z88+AF88+AL88)),TRUE)</f>
        <v>1</v>
      </c>
      <c r="AR95" s="77"/>
      <c r="AS95" s="77"/>
      <c r="AT95" s="77"/>
      <c r="AU95" s="77"/>
      <c r="AV95" s="77"/>
      <c r="AW95" s="77"/>
      <c r="AX95" s="77"/>
      <c r="AY95" s="77"/>
    </row>
    <row r="96" spans="1:60" s="17" customFormat="1" ht="15.5" x14ac:dyDescent="0.45">
      <c r="A96" s="155"/>
      <c r="B96" s="155"/>
      <c r="C96" s="155"/>
      <c r="D96" s="155"/>
      <c r="E96" s="218"/>
      <c r="F96" s="754" t="s">
        <v>107</v>
      </c>
      <c r="G96" s="755"/>
      <c r="H96" s="755"/>
      <c r="I96" s="755"/>
      <c r="J96" s="756"/>
      <c r="K96" s="226">
        <f>K94-(K71+K79+K89)+J88</f>
        <v>0</v>
      </c>
      <c r="L96" s="754" t="s">
        <v>107</v>
      </c>
      <c r="M96" s="755"/>
      <c r="N96" s="755"/>
      <c r="O96" s="755"/>
      <c r="P96" s="756"/>
      <c r="Q96" s="226">
        <f>Q94-(Q71+Q79+Q89)+P88</f>
        <v>0</v>
      </c>
      <c r="R96" s="754" t="s">
        <v>107</v>
      </c>
      <c r="S96" s="755"/>
      <c r="T96" s="755"/>
      <c r="U96" s="755"/>
      <c r="V96" s="756"/>
      <c r="W96" s="158">
        <f>W94-(W71+W79+W89)+V88</f>
        <v>0</v>
      </c>
      <c r="X96" s="755" t="s">
        <v>107</v>
      </c>
      <c r="Y96" s="755"/>
      <c r="Z96" s="755"/>
      <c r="AA96" s="755"/>
      <c r="AB96" s="755"/>
      <c r="AC96" s="226">
        <f>AC94-(AC71+AC79+AC89)+AB88</f>
        <v>0</v>
      </c>
      <c r="AD96" s="754" t="s">
        <v>107</v>
      </c>
      <c r="AE96" s="755"/>
      <c r="AF96" s="755"/>
      <c r="AG96" s="755"/>
      <c r="AH96" s="756"/>
      <c r="AI96" s="158">
        <f>AI94-(AI71+AI79+AI89)+AH88</f>
        <v>0</v>
      </c>
      <c r="AJ96" s="755" t="s">
        <v>107</v>
      </c>
      <c r="AK96" s="755"/>
      <c r="AL96" s="755"/>
      <c r="AM96" s="755"/>
      <c r="AN96" s="755"/>
      <c r="AO96" s="294">
        <f>AO94-(AO71+AO79+AO89)+AN88</f>
        <v>0</v>
      </c>
      <c r="AP96" s="295">
        <f>K96+Q96+W96+AC96+AI96+AO96</f>
        <v>0</v>
      </c>
      <c r="AQ96" s="369"/>
      <c r="AR96" s="77"/>
      <c r="AS96" s="77"/>
      <c r="AT96" s="77"/>
      <c r="AU96" s="77"/>
      <c r="AV96" s="77"/>
      <c r="AW96" s="77"/>
      <c r="AX96" s="77"/>
      <c r="AY96" s="77"/>
    </row>
    <row r="97" spans="1:60" s="17" customFormat="1" ht="15.5" x14ac:dyDescent="0.45">
      <c r="A97" s="218"/>
      <c r="B97" s="218"/>
      <c r="C97" s="218"/>
      <c r="D97" s="159"/>
      <c r="E97" s="218"/>
      <c r="F97" s="757" t="s">
        <v>108</v>
      </c>
      <c r="G97" s="758"/>
      <c r="H97" s="758"/>
      <c r="I97" s="758"/>
      <c r="J97" s="759"/>
      <c r="K97" s="228">
        <f>$I$9*K96</f>
        <v>0</v>
      </c>
      <c r="L97" s="757" t="s">
        <v>108</v>
      </c>
      <c r="M97" s="758"/>
      <c r="N97" s="758"/>
      <c r="O97" s="758"/>
      <c r="P97" s="759"/>
      <c r="Q97" s="228">
        <f>$I$9*Q96</f>
        <v>0</v>
      </c>
      <c r="R97" s="757" t="s">
        <v>108</v>
      </c>
      <c r="S97" s="758"/>
      <c r="T97" s="758"/>
      <c r="U97" s="758"/>
      <c r="V97" s="758"/>
      <c r="W97" s="160">
        <f>$I$9*W96</f>
        <v>0</v>
      </c>
      <c r="X97" s="758" t="s">
        <v>108</v>
      </c>
      <c r="Y97" s="758"/>
      <c r="Z97" s="758"/>
      <c r="AA97" s="758"/>
      <c r="AB97" s="758"/>
      <c r="AC97" s="228">
        <f>$I$9*AC96</f>
        <v>0</v>
      </c>
      <c r="AD97" s="757" t="s">
        <v>108</v>
      </c>
      <c r="AE97" s="758"/>
      <c r="AF97" s="758"/>
      <c r="AG97" s="758"/>
      <c r="AH97" s="758"/>
      <c r="AI97" s="160">
        <f>$I$9*AI96</f>
        <v>0</v>
      </c>
      <c r="AJ97" s="758" t="s">
        <v>108</v>
      </c>
      <c r="AK97" s="758"/>
      <c r="AL97" s="758"/>
      <c r="AM97" s="758"/>
      <c r="AN97" s="758"/>
      <c r="AO97" s="296">
        <f>$I$9*AO96</f>
        <v>0</v>
      </c>
      <c r="AP97" s="297">
        <f>AI97+AC97+W97+Q97+K97+AO97</f>
        <v>0</v>
      </c>
      <c r="AQ97" s="368" t="b">
        <f>IF(AP97=AP96*I9,TRUE)</f>
        <v>1</v>
      </c>
      <c r="AR97" s="77"/>
      <c r="AS97" s="77"/>
      <c r="AT97" s="77"/>
      <c r="AU97" s="77"/>
      <c r="AV97" s="77"/>
      <c r="AW97" s="77"/>
      <c r="AX97" s="77"/>
      <c r="AY97" s="77"/>
    </row>
    <row r="98" spans="1:60" s="17" customFormat="1" ht="21.75" customHeight="1" thickBot="1" x14ac:dyDescent="0.5">
      <c r="A98" s="218"/>
      <c r="B98" s="218"/>
      <c r="C98" s="218"/>
      <c r="D98" s="159"/>
      <c r="E98" s="218"/>
      <c r="F98" s="760" t="s">
        <v>109</v>
      </c>
      <c r="G98" s="761"/>
      <c r="H98" s="761"/>
      <c r="I98" s="761"/>
      <c r="J98" s="761"/>
      <c r="K98" s="227">
        <f>K94+K97</f>
        <v>0</v>
      </c>
      <c r="L98" s="760" t="s">
        <v>110</v>
      </c>
      <c r="M98" s="761"/>
      <c r="N98" s="761"/>
      <c r="O98" s="761"/>
      <c r="P98" s="762"/>
      <c r="Q98" s="227">
        <f>Q94+Q97</f>
        <v>0</v>
      </c>
      <c r="R98" s="760" t="s">
        <v>111</v>
      </c>
      <c r="S98" s="761"/>
      <c r="T98" s="761"/>
      <c r="U98" s="761"/>
      <c r="V98" s="761"/>
      <c r="W98" s="161">
        <f>W94+W97</f>
        <v>0</v>
      </c>
      <c r="X98" s="761" t="s">
        <v>112</v>
      </c>
      <c r="Y98" s="761"/>
      <c r="Z98" s="761"/>
      <c r="AA98" s="761"/>
      <c r="AB98" s="761"/>
      <c r="AC98" s="227">
        <f>AC94+AC97</f>
        <v>0</v>
      </c>
      <c r="AD98" s="760" t="s">
        <v>113</v>
      </c>
      <c r="AE98" s="761"/>
      <c r="AF98" s="761"/>
      <c r="AG98" s="761"/>
      <c r="AH98" s="761"/>
      <c r="AI98" s="161">
        <f>AI94+AI97</f>
        <v>0</v>
      </c>
      <c r="AJ98" s="761" t="s">
        <v>213</v>
      </c>
      <c r="AK98" s="761"/>
      <c r="AL98" s="761"/>
      <c r="AM98" s="761"/>
      <c r="AN98" s="761"/>
      <c r="AO98" s="298">
        <f>AO94+AO97</f>
        <v>0</v>
      </c>
      <c r="AP98" s="161">
        <f>AI98+AC98+W98+Q98+K98+AO98</f>
        <v>0</v>
      </c>
      <c r="AQ98" s="357" t="b">
        <f>IF(AP98=AP94+AP97,TRUE)</f>
        <v>1</v>
      </c>
      <c r="AR98" s="77"/>
      <c r="AS98" s="77"/>
      <c r="AT98" s="77"/>
      <c r="AU98" s="77"/>
      <c r="AV98" s="77"/>
      <c r="AW98" s="77"/>
      <c r="AX98" s="77"/>
      <c r="AY98" s="77"/>
    </row>
    <row r="99" spans="1:60" s="17" customFormat="1" ht="21.75" hidden="1" customHeight="1" thickBot="1" x14ac:dyDescent="0.4">
      <c r="A99" s="218"/>
      <c r="B99" s="218"/>
      <c r="C99" s="218"/>
      <c r="D99" s="183"/>
      <c r="E99" s="68"/>
      <c r="F99" s="24"/>
      <c r="G99" s="24"/>
      <c r="H99" s="24"/>
      <c r="I99" s="24"/>
      <c r="J99" s="24"/>
      <c r="K99" s="70"/>
      <c r="L99" s="24"/>
      <c r="M99" s="24"/>
      <c r="N99" s="24"/>
      <c r="O99" s="24"/>
      <c r="P99" s="24"/>
      <c r="Q99" s="70"/>
      <c r="R99" s="24"/>
      <c r="S99" s="24"/>
      <c r="T99" s="24"/>
      <c r="U99" s="24"/>
      <c r="V99" s="24"/>
      <c r="W99" s="70"/>
      <c r="X99" s="24"/>
      <c r="Y99" s="24"/>
      <c r="Z99" s="24"/>
      <c r="AA99" s="24"/>
      <c r="AB99" s="24"/>
      <c r="AC99" s="70"/>
      <c r="AD99" s="24"/>
      <c r="AE99" s="24"/>
      <c r="AF99" s="24"/>
      <c r="AG99" s="24"/>
      <c r="AH99" s="24"/>
      <c r="AI99" s="70"/>
      <c r="AJ99" s="24"/>
      <c r="AK99" s="24"/>
      <c r="AL99" s="24"/>
      <c r="AM99" s="24"/>
      <c r="AN99" s="24"/>
      <c r="AO99" s="70"/>
      <c r="AP99" s="72"/>
      <c r="AQ99" s="358"/>
      <c r="AR99" s="77"/>
      <c r="AS99" s="77"/>
      <c r="AT99" s="77"/>
      <c r="AU99" s="77"/>
      <c r="AV99" s="77"/>
      <c r="AW99" s="77"/>
      <c r="AX99" s="77"/>
      <c r="AY99" s="77"/>
    </row>
    <row r="100" spans="1:60" ht="26.25" hidden="1" customHeight="1" x14ac:dyDescent="0.45">
      <c r="A100" s="218"/>
      <c r="B100" s="218"/>
      <c r="C100" s="218"/>
      <c r="D100" s="183"/>
      <c r="E100" s="218"/>
      <c r="F100" s="792" t="s">
        <v>20</v>
      </c>
      <c r="G100" s="771"/>
      <c r="H100" s="771"/>
      <c r="I100" s="771"/>
      <c r="J100" s="771"/>
      <c r="K100" s="120"/>
      <c r="L100" s="771" t="s">
        <v>101</v>
      </c>
      <c r="M100" s="771"/>
      <c r="N100" s="771"/>
      <c r="O100" s="771"/>
      <c r="P100" s="771"/>
      <c r="Q100" s="120"/>
      <c r="R100" s="771" t="s">
        <v>102</v>
      </c>
      <c r="S100" s="771"/>
      <c r="T100" s="771"/>
      <c r="U100" s="771"/>
      <c r="V100" s="771"/>
      <c r="W100" s="120"/>
      <c r="X100" s="771" t="s">
        <v>103</v>
      </c>
      <c r="Y100" s="771"/>
      <c r="Z100" s="771"/>
      <c r="AA100" s="771"/>
      <c r="AB100" s="771"/>
      <c r="AC100" s="120"/>
      <c r="AD100" s="771" t="s">
        <v>104</v>
      </c>
      <c r="AE100" s="771"/>
      <c r="AF100" s="771"/>
      <c r="AG100" s="771"/>
      <c r="AH100" s="771"/>
      <c r="AI100" s="120"/>
      <c r="AJ100" s="771" t="s">
        <v>103</v>
      </c>
      <c r="AK100" s="771"/>
      <c r="AL100" s="771"/>
      <c r="AM100" s="771"/>
      <c r="AN100" s="771"/>
      <c r="AO100" s="120"/>
      <c r="AP100" s="121" t="s">
        <v>32</v>
      </c>
      <c r="AQ100" s="363"/>
      <c r="AR100" s="77"/>
      <c r="AS100" s="77"/>
      <c r="AT100" s="77"/>
      <c r="AU100" s="77"/>
      <c r="AV100" s="77"/>
      <c r="AW100" s="77"/>
      <c r="AX100" s="77"/>
      <c r="AY100" s="77"/>
      <c r="AZ100" s="17"/>
      <c r="BA100" s="17"/>
      <c r="BB100" s="17"/>
      <c r="BC100" s="17"/>
      <c r="BD100" s="17"/>
      <c r="BE100" s="17"/>
      <c r="BF100" s="17"/>
      <c r="BG100" s="17"/>
      <c r="BH100" s="17"/>
    </row>
    <row r="101" spans="1:60" s="17" customFormat="1" ht="15.75" hidden="1" customHeight="1" x14ac:dyDescent="0.35">
      <c r="A101" s="218"/>
      <c r="B101" s="218"/>
      <c r="C101" s="218"/>
      <c r="D101" s="218"/>
      <c r="E101" s="218"/>
      <c r="F101" s="772" t="s">
        <v>152</v>
      </c>
      <c r="G101" s="773"/>
      <c r="H101" s="773"/>
      <c r="I101" s="773"/>
      <c r="J101" s="774"/>
      <c r="K101" s="184">
        <f>K43+K52+K65+K71+K79+I88</f>
        <v>0</v>
      </c>
      <c r="L101" s="772" t="s">
        <v>152</v>
      </c>
      <c r="M101" s="773"/>
      <c r="N101" s="773"/>
      <c r="O101" s="773"/>
      <c r="P101" s="774"/>
      <c r="Q101" s="184">
        <f>Q43+Q52+Q65+Q71+Q79+O88</f>
        <v>0</v>
      </c>
      <c r="R101" s="772" t="s">
        <v>152</v>
      </c>
      <c r="S101" s="773"/>
      <c r="T101" s="773"/>
      <c r="U101" s="773"/>
      <c r="V101" s="774"/>
      <c r="W101" s="184">
        <f>W43+W52+W65+W71+W79+U88</f>
        <v>0</v>
      </c>
      <c r="X101" s="772" t="s">
        <v>152</v>
      </c>
      <c r="Y101" s="773"/>
      <c r="Z101" s="773"/>
      <c r="AA101" s="773"/>
      <c r="AB101" s="774"/>
      <c r="AC101" s="184">
        <f>AC43+AC52+AC65+AC71+AC79+AA88</f>
        <v>0</v>
      </c>
      <c r="AD101" s="772" t="s">
        <v>152</v>
      </c>
      <c r="AE101" s="773"/>
      <c r="AF101" s="773"/>
      <c r="AG101" s="773"/>
      <c r="AH101" s="774"/>
      <c r="AI101" s="184">
        <f>AI43+AI52+AI65+AI71+AI79+AG88</f>
        <v>0</v>
      </c>
      <c r="AJ101" s="772" t="s">
        <v>152</v>
      </c>
      <c r="AK101" s="773"/>
      <c r="AL101" s="773"/>
      <c r="AM101" s="773"/>
      <c r="AN101" s="774"/>
      <c r="AO101" s="184">
        <f>AO43+AO52+AO65+AO71+AO79+AM88</f>
        <v>0</v>
      </c>
      <c r="AP101" s="185">
        <f>K101+Q101+W101+AC101+AI101</f>
        <v>0</v>
      </c>
      <c r="AQ101" s="367"/>
      <c r="AR101" s="77"/>
      <c r="AS101" s="186"/>
      <c r="AT101" s="77"/>
      <c r="AU101" s="77"/>
      <c r="AV101" s="77"/>
      <c r="AW101" s="77"/>
      <c r="AX101" s="77"/>
      <c r="AY101" s="77"/>
    </row>
    <row r="102" spans="1:60" ht="16.5" hidden="1" customHeight="1" x14ac:dyDescent="0.35">
      <c r="A102" s="218"/>
      <c r="B102" s="218"/>
      <c r="C102" s="218"/>
      <c r="D102" s="218"/>
      <c r="E102" s="218"/>
      <c r="F102" s="793" t="s">
        <v>106</v>
      </c>
      <c r="G102" s="794"/>
      <c r="H102" s="794"/>
      <c r="I102" s="794"/>
      <c r="J102" s="794"/>
      <c r="K102" s="187">
        <f>K101-H88</f>
        <v>0</v>
      </c>
      <c r="L102" s="775" t="s">
        <v>106</v>
      </c>
      <c r="M102" s="776"/>
      <c r="N102" s="776"/>
      <c r="O102" s="776"/>
      <c r="P102" s="777"/>
      <c r="Q102" s="187">
        <f>Q101-N88</f>
        <v>0</v>
      </c>
      <c r="R102" s="775" t="s">
        <v>106</v>
      </c>
      <c r="S102" s="776"/>
      <c r="T102" s="776"/>
      <c r="U102" s="776"/>
      <c r="V102" s="776"/>
      <c r="W102" s="187">
        <f>W101-T88</f>
        <v>0</v>
      </c>
      <c r="X102" s="775" t="s">
        <v>106</v>
      </c>
      <c r="Y102" s="776"/>
      <c r="Z102" s="776"/>
      <c r="AA102" s="776"/>
      <c r="AB102" s="777"/>
      <c r="AC102" s="187">
        <f>AC101-Z88</f>
        <v>0</v>
      </c>
      <c r="AD102" s="775" t="s">
        <v>106</v>
      </c>
      <c r="AE102" s="776"/>
      <c r="AF102" s="776"/>
      <c r="AG102" s="776"/>
      <c r="AH102" s="776"/>
      <c r="AI102" s="187">
        <f>AI101-AF88</f>
        <v>0</v>
      </c>
      <c r="AJ102" s="775" t="s">
        <v>106</v>
      </c>
      <c r="AK102" s="776"/>
      <c r="AL102" s="776"/>
      <c r="AM102" s="776"/>
      <c r="AN102" s="777"/>
      <c r="AO102" s="187">
        <f>AO101-AL88</f>
        <v>0</v>
      </c>
      <c r="AP102" s="188">
        <f>K102+Q102+W102+AC102+AI102</f>
        <v>0</v>
      </c>
      <c r="AQ102" s="368" t="b">
        <f>IF(AP102=(AP101-(H88+N88+T88+Z88+AF88)),TRUE)</f>
        <v>1</v>
      </c>
      <c r="AR102" s="77"/>
      <c r="AS102" s="189"/>
      <c r="AT102" s="77"/>
      <c r="AU102" s="77"/>
      <c r="AV102" s="77"/>
      <c r="AW102" s="77"/>
      <c r="AX102" s="77"/>
      <c r="AY102" s="77"/>
      <c r="AZ102" s="17"/>
      <c r="BA102" s="17"/>
      <c r="BB102" s="17"/>
      <c r="BC102" s="17"/>
      <c r="BD102" s="17"/>
      <c r="BE102" s="17"/>
      <c r="BF102" s="17"/>
      <c r="BG102" s="17"/>
      <c r="BH102" s="17"/>
    </row>
    <row r="103" spans="1:60" ht="16.5" hidden="1" customHeight="1" x14ac:dyDescent="0.35">
      <c r="A103" s="218"/>
      <c r="B103" s="218"/>
      <c r="C103" s="218"/>
      <c r="D103" s="218"/>
      <c r="E103" s="218"/>
      <c r="F103" s="787" t="s">
        <v>153</v>
      </c>
      <c r="G103" s="788"/>
      <c r="H103" s="788"/>
      <c r="I103" s="788"/>
      <c r="J103" s="788"/>
      <c r="K103" s="190">
        <f>MROUND(K102,25000)</f>
        <v>0</v>
      </c>
      <c r="L103" s="787" t="s">
        <v>153</v>
      </c>
      <c r="M103" s="788"/>
      <c r="N103" s="788"/>
      <c r="O103" s="788"/>
      <c r="P103" s="789"/>
      <c r="Q103" s="190">
        <f>MROUND(Q102,25000)</f>
        <v>0</v>
      </c>
      <c r="R103" s="787" t="s">
        <v>153</v>
      </c>
      <c r="S103" s="788"/>
      <c r="T103" s="788"/>
      <c r="U103" s="788"/>
      <c r="V103" s="788"/>
      <c r="W103" s="190">
        <f>MROUND(W102,25000)</f>
        <v>0</v>
      </c>
      <c r="X103" s="787" t="s">
        <v>153</v>
      </c>
      <c r="Y103" s="788"/>
      <c r="Z103" s="788"/>
      <c r="AA103" s="788"/>
      <c r="AB103" s="789"/>
      <c r="AC103" s="190">
        <f>MROUND(AC102,25000)</f>
        <v>0</v>
      </c>
      <c r="AD103" s="787" t="s">
        <v>153</v>
      </c>
      <c r="AE103" s="788"/>
      <c r="AF103" s="788"/>
      <c r="AG103" s="788"/>
      <c r="AH103" s="788"/>
      <c r="AI103" s="190">
        <f>MROUND(AI102,25000)</f>
        <v>0</v>
      </c>
      <c r="AJ103" s="787" t="s">
        <v>153</v>
      </c>
      <c r="AK103" s="788"/>
      <c r="AL103" s="788"/>
      <c r="AM103" s="788"/>
      <c r="AN103" s="789"/>
      <c r="AO103" s="190">
        <f>MROUND(AO102,25000)</f>
        <v>0</v>
      </c>
      <c r="AP103" s="207">
        <f>ROUND(AI103+AC103+W103+Q103+K103,0)</f>
        <v>0</v>
      </c>
      <c r="AQ103" s="355"/>
      <c r="AR103" s="77"/>
      <c r="AS103" s="77"/>
      <c r="AT103" s="77"/>
      <c r="AU103" s="77"/>
      <c r="AV103" s="77"/>
      <c r="AW103" s="77"/>
      <c r="AX103" s="77"/>
      <c r="AY103" s="77"/>
      <c r="AZ103" s="17"/>
      <c r="BA103" s="17"/>
      <c r="BB103" s="17"/>
      <c r="BC103" s="17"/>
      <c r="BD103" s="17"/>
      <c r="BE103" s="17"/>
      <c r="BF103" s="17"/>
      <c r="BG103" s="17"/>
      <c r="BH103" s="17"/>
    </row>
    <row r="104" spans="1:60" ht="16.5" hidden="1" customHeight="1" x14ac:dyDescent="0.35">
      <c r="A104" s="218"/>
      <c r="B104" s="218"/>
      <c r="C104" s="218"/>
      <c r="D104" s="218"/>
      <c r="E104" s="218"/>
      <c r="F104" s="782" t="s">
        <v>154</v>
      </c>
      <c r="G104" s="783"/>
      <c r="H104" s="783"/>
      <c r="I104" s="783"/>
      <c r="J104" s="783"/>
      <c r="K104" s="191">
        <f>H88</f>
        <v>0</v>
      </c>
      <c r="L104" s="782" t="s">
        <v>155</v>
      </c>
      <c r="M104" s="783"/>
      <c r="N104" s="783"/>
      <c r="O104" s="783"/>
      <c r="P104" s="790"/>
      <c r="Q104" s="191">
        <f>N88</f>
        <v>0</v>
      </c>
      <c r="R104" s="782" t="s">
        <v>155</v>
      </c>
      <c r="S104" s="783"/>
      <c r="T104" s="783"/>
      <c r="U104" s="783"/>
      <c r="V104" s="783"/>
      <c r="W104" s="191">
        <f>T88</f>
        <v>0</v>
      </c>
      <c r="X104" s="782" t="s">
        <v>155</v>
      </c>
      <c r="Y104" s="783"/>
      <c r="Z104" s="783"/>
      <c r="AA104" s="783"/>
      <c r="AB104" s="790"/>
      <c r="AC104" s="191">
        <f>Z88</f>
        <v>0</v>
      </c>
      <c r="AD104" s="782" t="s">
        <v>155</v>
      </c>
      <c r="AE104" s="783"/>
      <c r="AF104" s="783"/>
      <c r="AG104" s="783"/>
      <c r="AH104" s="783"/>
      <c r="AI104" s="191">
        <f>AF88</f>
        <v>0</v>
      </c>
      <c r="AJ104" s="782" t="s">
        <v>155</v>
      </c>
      <c r="AK104" s="783"/>
      <c r="AL104" s="783"/>
      <c r="AM104" s="783"/>
      <c r="AN104" s="790"/>
      <c r="AO104" s="191">
        <f>AL88</f>
        <v>0</v>
      </c>
      <c r="AP104" s="192">
        <f>ROUND(AI104+AC104+W104+Q104+K104,0)</f>
        <v>0</v>
      </c>
      <c r="AQ104" s="361"/>
      <c r="AR104" s="77"/>
      <c r="AS104" s="77"/>
      <c r="AT104" s="77"/>
      <c r="AU104" s="77"/>
      <c r="AV104" s="77"/>
      <c r="AW104" s="77"/>
      <c r="AX104" s="77"/>
      <c r="AY104" s="77"/>
      <c r="AZ104" s="17"/>
      <c r="BA104" s="17"/>
      <c r="BB104" s="17"/>
      <c r="BC104" s="17"/>
      <c r="BD104" s="17"/>
      <c r="BE104" s="17"/>
      <c r="BF104" s="17"/>
      <c r="BG104" s="17"/>
      <c r="BH104" s="17"/>
    </row>
    <row r="105" spans="1:60" ht="21.75" hidden="1" customHeight="1" x14ac:dyDescent="0.45">
      <c r="A105" s="162"/>
      <c r="B105" s="162"/>
      <c r="C105" s="162"/>
      <c r="D105" s="218"/>
      <c r="E105" s="218"/>
      <c r="F105" s="751" t="s">
        <v>105</v>
      </c>
      <c r="G105" s="752"/>
      <c r="H105" s="752"/>
      <c r="I105" s="752"/>
      <c r="J105" s="752"/>
      <c r="K105" s="193">
        <f>K103+K104</f>
        <v>0</v>
      </c>
      <c r="L105" s="751" t="s">
        <v>105</v>
      </c>
      <c r="M105" s="752"/>
      <c r="N105" s="752"/>
      <c r="O105" s="752"/>
      <c r="P105" s="753"/>
      <c r="Q105" s="193">
        <f>Q103+Q104</f>
        <v>0</v>
      </c>
      <c r="R105" s="751" t="s">
        <v>105</v>
      </c>
      <c r="S105" s="752"/>
      <c r="T105" s="752"/>
      <c r="U105" s="752"/>
      <c r="V105" s="752"/>
      <c r="W105" s="193">
        <f>W103+W104</f>
        <v>0</v>
      </c>
      <c r="X105" s="751" t="s">
        <v>105</v>
      </c>
      <c r="Y105" s="752"/>
      <c r="Z105" s="752"/>
      <c r="AA105" s="752"/>
      <c r="AB105" s="753"/>
      <c r="AC105" s="193">
        <f>AC103+AC104</f>
        <v>0</v>
      </c>
      <c r="AD105" s="751" t="s">
        <v>105</v>
      </c>
      <c r="AE105" s="752"/>
      <c r="AF105" s="752"/>
      <c r="AG105" s="752"/>
      <c r="AH105" s="752"/>
      <c r="AI105" s="193">
        <f>AI103+AI104</f>
        <v>0</v>
      </c>
      <c r="AJ105" s="751" t="s">
        <v>105</v>
      </c>
      <c r="AK105" s="752"/>
      <c r="AL105" s="752"/>
      <c r="AM105" s="752"/>
      <c r="AN105" s="753"/>
      <c r="AO105" s="193">
        <f>AO103+AO104</f>
        <v>0</v>
      </c>
      <c r="AP105" s="194">
        <f>K105+Q105+W105+AC105+AI105</f>
        <v>0</v>
      </c>
      <c r="AQ105" s="364" t="b">
        <f>IF(AP105=SUM(AP103:AP104),TRUE)</f>
        <v>1</v>
      </c>
      <c r="AR105" s="77"/>
      <c r="AS105" s="77"/>
      <c r="AT105" s="77"/>
      <c r="AU105" s="77"/>
      <c r="AV105" s="77"/>
      <c r="AW105" s="77"/>
      <c r="AX105" s="77"/>
      <c r="AY105" s="77"/>
      <c r="AZ105" s="17"/>
      <c r="BA105" s="17"/>
      <c r="BB105" s="17"/>
      <c r="BC105" s="17"/>
      <c r="BD105" s="17"/>
      <c r="BE105" s="17"/>
      <c r="BF105" s="17"/>
      <c r="BG105" s="17"/>
      <c r="BH105" s="17"/>
    </row>
    <row r="106" spans="1:60" ht="16.5" hidden="1" customHeight="1" x14ac:dyDescent="0.45">
      <c r="A106" s="162"/>
      <c r="B106" s="162"/>
      <c r="C106" s="162"/>
      <c r="D106" s="218"/>
      <c r="E106" s="218"/>
      <c r="F106" s="754" t="s">
        <v>107</v>
      </c>
      <c r="G106" s="755"/>
      <c r="H106" s="755"/>
      <c r="I106" s="755"/>
      <c r="J106" s="756"/>
      <c r="K106" s="226">
        <f>K105-(K71+K79+I88)+J88</f>
        <v>0</v>
      </c>
      <c r="L106" s="754" t="s">
        <v>107</v>
      </c>
      <c r="M106" s="755"/>
      <c r="N106" s="755"/>
      <c r="O106" s="755"/>
      <c r="P106" s="756"/>
      <c r="Q106" s="226">
        <f>Q105-(Q71+Q79+O88)+P88</f>
        <v>0</v>
      </c>
      <c r="R106" s="754" t="s">
        <v>107</v>
      </c>
      <c r="S106" s="755"/>
      <c r="T106" s="755"/>
      <c r="U106" s="755"/>
      <c r="V106" s="756"/>
      <c r="W106" s="226">
        <f>W105-(W71+W79+U88)+V88</f>
        <v>0</v>
      </c>
      <c r="X106" s="754" t="s">
        <v>107</v>
      </c>
      <c r="Y106" s="755"/>
      <c r="Z106" s="755"/>
      <c r="AA106" s="755"/>
      <c r="AB106" s="756"/>
      <c r="AC106" s="226">
        <f>AC105-(AC71+AC79+AA88)+AB88</f>
        <v>0</v>
      </c>
      <c r="AD106" s="754" t="s">
        <v>107</v>
      </c>
      <c r="AE106" s="755"/>
      <c r="AF106" s="755"/>
      <c r="AG106" s="755"/>
      <c r="AH106" s="756"/>
      <c r="AI106" s="226">
        <f>AI105-(AI71+AI79+AG88)+AH88</f>
        <v>0</v>
      </c>
      <c r="AJ106" s="754" t="s">
        <v>107</v>
      </c>
      <c r="AK106" s="755"/>
      <c r="AL106" s="755"/>
      <c r="AM106" s="755"/>
      <c r="AN106" s="756"/>
      <c r="AO106" s="226">
        <f>AO105-(AO71+AO79+AM88)+AN88</f>
        <v>0</v>
      </c>
      <c r="AP106" s="195">
        <f>K106+Q106+W106+AC106+AI106</f>
        <v>0</v>
      </c>
      <c r="AQ106" s="369"/>
      <c r="AR106" s="77"/>
      <c r="AS106" s="77"/>
      <c r="AT106" s="77"/>
      <c r="AU106" s="77"/>
      <c r="AV106" s="77"/>
      <c r="AW106" s="77"/>
      <c r="AX106" s="77"/>
      <c r="AY106" s="77"/>
      <c r="AZ106" s="17"/>
      <c r="BA106" s="17"/>
      <c r="BB106" s="17"/>
      <c r="BC106" s="17"/>
      <c r="BD106" s="17"/>
      <c r="BE106" s="17"/>
      <c r="BF106" s="17"/>
      <c r="BG106" s="17"/>
      <c r="BH106" s="17"/>
    </row>
    <row r="107" spans="1:60" ht="17.25" hidden="1" customHeight="1" x14ac:dyDescent="0.45">
      <c r="A107" s="218"/>
      <c r="B107" s="218"/>
      <c r="C107" s="218"/>
      <c r="D107" s="218"/>
      <c r="E107" s="218"/>
      <c r="F107" s="757" t="s">
        <v>108</v>
      </c>
      <c r="G107" s="758"/>
      <c r="H107" s="758"/>
      <c r="I107" s="758"/>
      <c r="J107" s="759"/>
      <c r="K107" s="228">
        <f>$I$9*K106</f>
        <v>0</v>
      </c>
      <c r="L107" s="757" t="s">
        <v>108</v>
      </c>
      <c r="M107" s="758"/>
      <c r="N107" s="758"/>
      <c r="O107" s="758"/>
      <c r="P107" s="759"/>
      <c r="Q107" s="228">
        <f>$I$9*Q106</f>
        <v>0</v>
      </c>
      <c r="R107" s="757" t="s">
        <v>108</v>
      </c>
      <c r="S107" s="758"/>
      <c r="T107" s="758"/>
      <c r="U107" s="758"/>
      <c r="V107" s="758"/>
      <c r="W107" s="228">
        <f>$I$9*W106</f>
        <v>0</v>
      </c>
      <c r="X107" s="757" t="s">
        <v>108</v>
      </c>
      <c r="Y107" s="758"/>
      <c r="Z107" s="758"/>
      <c r="AA107" s="758"/>
      <c r="AB107" s="759"/>
      <c r="AC107" s="228">
        <f>$I$9*AC106</f>
        <v>0</v>
      </c>
      <c r="AD107" s="757" t="s">
        <v>108</v>
      </c>
      <c r="AE107" s="758"/>
      <c r="AF107" s="758"/>
      <c r="AG107" s="758"/>
      <c r="AH107" s="758"/>
      <c r="AI107" s="228">
        <f>$I$9*AI106</f>
        <v>0</v>
      </c>
      <c r="AJ107" s="757" t="s">
        <v>108</v>
      </c>
      <c r="AK107" s="758"/>
      <c r="AL107" s="758"/>
      <c r="AM107" s="758"/>
      <c r="AN107" s="759"/>
      <c r="AO107" s="228">
        <f>$I$9*AO106</f>
        <v>0</v>
      </c>
      <c r="AP107" s="196">
        <f>AI107+AC107+W107+Q107+K107</f>
        <v>0</v>
      </c>
      <c r="AQ107" s="368" t="b">
        <f>IF(AP107=AP106*I9,TRUE)</f>
        <v>1</v>
      </c>
      <c r="AR107" s="77"/>
      <c r="AS107" s="197"/>
      <c r="AT107" s="77"/>
      <c r="AU107" s="77"/>
      <c r="AV107" s="77"/>
      <c r="AW107" s="77"/>
      <c r="AX107" s="77"/>
      <c r="AY107" s="77"/>
      <c r="AZ107" s="17"/>
      <c r="BA107" s="17"/>
      <c r="BB107" s="17"/>
      <c r="BC107" s="17"/>
      <c r="BD107" s="17"/>
      <c r="BE107" s="17"/>
      <c r="BF107" s="17"/>
      <c r="BG107" s="17"/>
      <c r="BH107" s="17"/>
    </row>
    <row r="108" spans="1:60" ht="18.75" hidden="1" customHeight="1" x14ac:dyDescent="0.45">
      <c r="A108" s="218"/>
      <c r="B108" s="218"/>
      <c r="C108" s="218"/>
      <c r="D108" s="218"/>
      <c r="E108" s="218"/>
      <c r="F108" s="760" t="s">
        <v>109</v>
      </c>
      <c r="G108" s="761"/>
      <c r="H108" s="761"/>
      <c r="I108" s="761"/>
      <c r="J108" s="761"/>
      <c r="K108" s="227">
        <f>K105+K107</f>
        <v>0</v>
      </c>
      <c r="L108" s="760" t="s">
        <v>110</v>
      </c>
      <c r="M108" s="761"/>
      <c r="N108" s="761"/>
      <c r="O108" s="761"/>
      <c r="P108" s="762"/>
      <c r="Q108" s="227">
        <f>Q105+Q107</f>
        <v>0</v>
      </c>
      <c r="R108" s="760" t="s">
        <v>111</v>
      </c>
      <c r="S108" s="761"/>
      <c r="T108" s="761"/>
      <c r="U108" s="761"/>
      <c r="V108" s="761"/>
      <c r="W108" s="227">
        <f>W105+W107</f>
        <v>0</v>
      </c>
      <c r="X108" s="760" t="s">
        <v>112</v>
      </c>
      <c r="Y108" s="761"/>
      <c r="Z108" s="761"/>
      <c r="AA108" s="761"/>
      <c r="AB108" s="762"/>
      <c r="AC108" s="227">
        <f>AC105+AC107</f>
        <v>0</v>
      </c>
      <c r="AD108" s="760" t="s">
        <v>113</v>
      </c>
      <c r="AE108" s="761"/>
      <c r="AF108" s="761"/>
      <c r="AG108" s="761"/>
      <c r="AH108" s="761"/>
      <c r="AI108" s="227">
        <f>AI105+AI107</f>
        <v>0</v>
      </c>
      <c r="AJ108" s="760" t="s">
        <v>112</v>
      </c>
      <c r="AK108" s="761"/>
      <c r="AL108" s="761"/>
      <c r="AM108" s="761"/>
      <c r="AN108" s="762"/>
      <c r="AO108" s="227">
        <f>AO105+AO107</f>
        <v>0</v>
      </c>
      <c r="AP108" s="198">
        <f>AI108+AC108+W108+Q108+K108</f>
        <v>0</v>
      </c>
      <c r="AQ108" s="357" t="b">
        <f>IF(AP108=AP105+AP107,TRUE)</f>
        <v>1</v>
      </c>
      <c r="AR108" s="77"/>
      <c r="AS108" s="77"/>
      <c r="AT108" s="77"/>
      <c r="AU108" s="77"/>
      <c r="AV108" s="77"/>
      <c r="AW108" s="77"/>
      <c r="AX108" s="77"/>
      <c r="AY108" s="77"/>
      <c r="AZ108" s="17"/>
      <c r="BA108" s="17"/>
      <c r="BB108" s="17"/>
      <c r="BC108" s="17"/>
      <c r="BD108" s="17"/>
      <c r="BE108" s="17"/>
      <c r="BF108" s="17"/>
      <c r="BG108" s="17"/>
      <c r="BH108" s="17"/>
    </row>
    <row r="109" spans="1:60" s="11" customFormat="1" ht="14.5" hidden="1" x14ac:dyDescent="0.35">
      <c r="A109" s="218"/>
      <c r="B109" s="218"/>
      <c r="C109" s="218"/>
      <c r="D109" s="162"/>
      <c r="E109" s="163"/>
      <c r="F109" s="162"/>
      <c r="G109" s="163"/>
      <c r="H109" s="163"/>
      <c r="I109" s="164"/>
      <c r="J109" s="165"/>
      <c r="K109" s="166"/>
      <c r="L109" s="162"/>
      <c r="M109" s="163"/>
      <c r="N109" s="163"/>
      <c r="O109" s="164"/>
      <c r="P109" s="164"/>
      <c r="Q109" s="166"/>
      <c r="R109" s="162"/>
      <c r="S109" s="163"/>
      <c r="T109" s="163"/>
      <c r="U109" s="164"/>
      <c r="V109" s="164"/>
      <c r="W109" s="166"/>
      <c r="X109" s="162"/>
      <c r="Y109" s="163"/>
      <c r="Z109" s="163"/>
      <c r="AA109" s="164"/>
      <c r="AB109" s="164"/>
      <c r="AC109" s="166"/>
      <c r="AD109" s="162"/>
      <c r="AE109" s="163"/>
      <c r="AF109" s="163"/>
      <c r="AG109" s="164"/>
      <c r="AH109" s="164"/>
      <c r="AI109" s="166"/>
      <c r="AJ109" s="162"/>
      <c r="AK109" s="163"/>
      <c r="AL109" s="163"/>
      <c r="AM109" s="164"/>
      <c r="AN109" s="164"/>
      <c r="AO109" s="166"/>
      <c r="AP109" s="167"/>
      <c r="AQ109" s="370"/>
      <c r="AR109" s="168"/>
      <c r="AS109" s="168"/>
      <c r="AT109" s="168"/>
      <c r="AU109" s="168"/>
      <c r="AV109" s="168"/>
      <c r="AW109" s="168"/>
      <c r="AX109" s="168"/>
      <c r="AY109" s="168"/>
      <c r="AZ109" s="162"/>
      <c r="BA109" s="162"/>
      <c r="BB109" s="162"/>
      <c r="BC109" s="162"/>
      <c r="BD109" s="162"/>
      <c r="BE109" s="162"/>
      <c r="BF109" s="162"/>
      <c r="BG109" s="162"/>
      <c r="BH109" s="162"/>
    </row>
    <row r="110" spans="1:60" s="11" customFormat="1" ht="14.5" hidden="1" x14ac:dyDescent="0.35">
      <c r="A110" s="218"/>
      <c r="B110" s="218"/>
      <c r="C110" s="218"/>
      <c r="D110" s="162"/>
      <c r="E110" s="163"/>
      <c r="F110" s="162"/>
      <c r="G110" s="163"/>
      <c r="H110" s="163"/>
      <c r="I110" s="164"/>
      <c r="J110" s="165"/>
      <c r="K110" s="166"/>
      <c r="L110" s="162"/>
      <c r="M110" s="163"/>
      <c r="N110" s="163"/>
      <c r="O110" s="164"/>
      <c r="P110" s="164"/>
      <c r="Q110" s="166"/>
      <c r="R110" s="162"/>
      <c r="S110" s="163"/>
      <c r="T110" s="163"/>
      <c r="U110" s="164"/>
      <c r="V110" s="164"/>
      <c r="W110" s="166"/>
      <c r="X110" s="162"/>
      <c r="Y110" s="163"/>
      <c r="Z110" s="163"/>
      <c r="AA110" s="164"/>
      <c r="AB110" s="164"/>
      <c r="AC110" s="166"/>
      <c r="AD110" s="162"/>
      <c r="AE110" s="163"/>
      <c r="AF110" s="163"/>
      <c r="AG110" s="164"/>
      <c r="AH110" s="164"/>
      <c r="AI110" s="166"/>
      <c r="AJ110" s="162"/>
      <c r="AK110" s="163"/>
      <c r="AL110" s="163"/>
      <c r="AM110" s="164"/>
      <c r="AN110" s="164"/>
      <c r="AO110" s="166"/>
      <c r="AP110" s="167"/>
      <c r="AQ110" s="370"/>
      <c r="AR110" s="168"/>
      <c r="AS110" s="168"/>
      <c r="AT110" s="168"/>
      <c r="AU110" s="168"/>
      <c r="AV110" s="168"/>
      <c r="AW110" s="168"/>
      <c r="AX110" s="168"/>
      <c r="AY110" s="168"/>
      <c r="AZ110" s="162"/>
      <c r="BA110" s="162"/>
      <c r="BB110" s="162"/>
      <c r="BC110" s="162"/>
      <c r="BD110" s="162"/>
      <c r="BE110" s="162"/>
      <c r="BF110" s="162"/>
      <c r="BG110" s="162"/>
      <c r="BH110" s="162"/>
    </row>
    <row r="111" spans="1:60" s="12" customFormat="1" ht="15" customHeight="1" x14ac:dyDescent="0.35">
      <c r="A111" s="218"/>
      <c r="B111" s="218"/>
      <c r="C111" s="218"/>
      <c r="D111" s="218"/>
      <c r="E111" s="210"/>
      <c r="F111" s="211" t="s">
        <v>114</v>
      </c>
      <c r="G111" s="210"/>
      <c r="H111" s="210"/>
      <c r="I111" s="28"/>
      <c r="J111" s="212" t="s">
        <v>115</v>
      </c>
      <c r="K111" s="28"/>
      <c r="L111" s="211" t="s">
        <v>114</v>
      </c>
      <c r="M111" s="210"/>
      <c r="N111" s="210"/>
      <c r="O111" s="28"/>
      <c r="P111" s="212" t="s">
        <v>116</v>
      </c>
      <c r="Q111" s="28"/>
      <c r="R111" s="211" t="s">
        <v>114</v>
      </c>
      <c r="S111" s="210"/>
      <c r="T111" s="210"/>
      <c r="U111" s="28"/>
      <c r="V111" s="212" t="s">
        <v>117</v>
      </c>
      <c r="W111" s="28"/>
      <c r="X111" s="211" t="s">
        <v>114</v>
      </c>
      <c r="Y111" s="210"/>
      <c r="Z111" s="210"/>
      <c r="AA111" s="28"/>
      <c r="AB111" s="212" t="s">
        <v>118</v>
      </c>
      <c r="AC111" s="28"/>
      <c r="AD111" s="211" t="s">
        <v>114</v>
      </c>
      <c r="AE111" s="210"/>
      <c r="AF111" s="210"/>
      <c r="AG111" s="28"/>
      <c r="AH111" s="212" t="s">
        <v>119</v>
      </c>
      <c r="AI111" s="28"/>
      <c r="AJ111" s="211" t="s">
        <v>114</v>
      </c>
      <c r="AK111" s="210"/>
      <c r="AL111" s="210"/>
      <c r="AM111" s="28"/>
      <c r="AN111" s="212" t="s">
        <v>212</v>
      </c>
      <c r="AO111" s="28"/>
      <c r="AP111" s="213"/>
      <c r="AR111" s="250"/>
      <c r="AS111" s="251"/>
      <c r="AT111" s="250"/>
      <c r="AU111" s="250"/>
      <c r="AV111" s="250"/>
      <c r="AW111" s="250"/>
      <c r="AX111" s="250"/>
      <c r="AY111" s="250"/>
      <c r="AZ111" s="28"/>
      <c r="BA111" s="28"/>
      <c r="BB111" s="28"/>
      <c r="BC111" s="28"/>
      <c r="BD111" s="28"/>
      <c r="BE111" s="28"/>
      <c r="BF111" s="28"/>
      <c r="BG111" s="28"/>
      <c r="BH111" s="28"/>
    </row>
    <row r="112" spans="1:60" s="13" customFormat="1" ht="14.5" x14ac:dyDescent="0.35">
      <c r="A112" s="17"/>
      <c r="B112" s="17"/>
      <c r="C112" s="17"/>
      <c r="D112" s="218"/>
      <c r="E112" s="273"/>
      <c r="F112" s="286" t="s">
        <v>157</v>
      </c>
      <c r="G112" s="214"/>
      <c r="H112" s="215"/>
      <c r="I112" s="214"/>
      <c r="J112" s="387">
        <v>0.19800000000000001</v>
      </c>
      <c r="K112" s="214"/>
      <c r="L112" s="286" t="s">
        <v>157</v>
      </c>
      <c r="M112" s="215"/>
      <c r="N112" s="215"/>
      <c r="O112" s="214"/>
      <c r="P112" s="388">
        <f>J112*1.03</f>
        <v>0.20394000000000001</v>
      </c>
      <c r="Q112" s="214"/>
      <c r="R112" s="286" t="s">
        <v>157</v>
      </c>
      <c r="S112" s="215"/>
      <c r="T112" s="215"/>
      <c r="U112" s="214"/>
      <c r="V112" s="388">
        <f>P112*1.03</f>
        <v>0.21005820000000003</v>
      </c>
      <c r="W112" s="214"/>
      <c r="X112" s="286" t="s">
        <v>157</v>
      </c>
      <c r="Y112" s="215"/>
      <c r="Z112" s="215"/>
      <c r="AA112" s="214"/>
      <c r="AB112" s="388">
        <f>V112*1.03</f>
        <v>0.21635994600000003</v>
      </c>
      <c r="AC112" s="214"/>
      <c r="AD112" s="286" t="s">
        <v>157</v>
      </c>
      <c r="AE112" s="215"/>
      <c r="AF112" s="215"/>
      <c r="AG112" s="214"/>
      <c r="AH112" s="388">
        <f>AB112*1.03</f>
        <v>0.22285074438000002</v>
      </c>
      <c r="AI112" s="214"/>
      <c r="AJ112" s="286" t="s">
        <v>157</v>
      </c>
      <c r="AK112" s="215"/>
      <c r="AL112" s="215"/>
      <c r="AM112" s="214"/>
      <c r="AN112" s="388">
        <v>0.1888</v>
      </c>
      <c r="AO112" s="214"/>
      <c r="AP112" s="216"/>
      <c r="AQ112" s="217"/>
      <c r="AR112" s="252"/>
      <c r="AS112" s="253"/>
      <c r="AT112" s="252"/>
      <c r="AU112" s="252"/>
      <c r="AV112" s="252"/>
      <c r="AW112" s="252"/>
      <c r="AX112" s="252"/>
      <c r="AY112" s="252"/>
      <c r="AZ112" s="214"/>
      <c r="BA112" s="214"/>
      <c r="BB112" s="214"/>
      <c r="BC112" s="214"/>
      <c r="BD112" s="214"/>
      <c r="BE112" s="214"/>
      <c r="BF112" s="214"/>
      <c r="BG112" s="214"/>
      <c r="BH112" s="214"/>
    </row>
    <row r="113" spans="1:60" ht="14.5" hidden="1" x14ac:dyDescent="0.35">
      <c r="A113" s="77"/>
      <c r="B113" s="77"/>
      <c r="C113" s="77"/>
      <c r="D113" s="218"/>
      <c r="E113" s="17"/>
      <c r="F113" s="287" t="s">
        <v>120</v>
      </c>
      <c r="G113" s="17"/>
      <c r="H113" s="17"/>
      <c r="I113" s="17"/>
      <c r="J113" s="249">
        <v>0.22</v>
      </c>
      <c r="K113" s="17"/>
      <c r="L113" s="287" t="s">
        <v>120</v>
      </c>
      <c r="M113" s="17"/>
      <c r="N113" s="17"/>
      <c r="O113" s="17"/>
      <c r="P113" s="249">
        <v>0.22</v>
      </c>
      <c r="Q113" s="17"/>
      <c r="R113" s="287" t="s">
        <v>120</v>
      </c>
      <c r="S113" s="17"/>
      <c r="T113" s="17"/>
      <c r="U113" s="17"/>
      <c r="V113" s="249">
        <v>0.22</v>
      </c>
      <c r="W113" s="17"/>
      <c r="X113" s="287" t="s">
        <v>120</v>
      </c>
      <c r="Y113" s="17"/>
      <c r="Z113" s="17"/>
      <c r="AA113" s="17"/>
      <c r="AB113" s="249">
        <v>0.22</v>
      </c>
      <c r="AC113" s="17"/>
      <c r="AD113" s="287" t="s">
        <v>120</v>
      </c>
      <c r="AE113" s="17"/>
      <c r="AF113" s="17"/>
      <c r="AG113" s="17"/>
      <c r="AH113" s="249">
        <v>0.22</v>
      </c>
      <c r="AI113" s="17"/>
      <c r="AJ113" s="287" t="s">
        <v>120</v>
      </c>
      <c r="AK113" s="17"/>
      <c r="AL113" s="17"/>
      <c r="AM113" s="17"/>
      <c r="AN113" s="249">
        <v>0.22</v>
      </c>
      <c r="AO113" s="17"/>
      <c r="AP113" s="34"/>
      <c r="AQ113" s="33"/>
      <c r="AR113" s="77"/>
      <c r="AS113" s="77"/>
      <c r="AT113" s="77"/>
      <c r="AU113" s="77"/>
      <c r="AV113" s="77"/>
      <c r="AW113" s="77"/>
      <c r="AX113" s="77"/>
      <c r="AY113" s="77"/>
      <c r="AZ113" s="17"/>
      <c r="BA113" s="17"/>
      <c r="BB113" s="17"/>
      <c r="BC113" s="17"/>
      <c r="BD113" s="17"/>
      <c r="BE113" s="17"/>
      <c r="BF113" s="17"/>
      <c r="BG113" s="17"/>
      <c r="BH113" s="17"/>
    </row>
    <row r="114" spans="1:60" ht="13.75" customHeight="1" x14ac:dyDescent="0.35">
      <c r="A114" s="77"/>
      <c r="B114" s="77"/>
      <c r="C114" s="77"/>
      <c r="D114" s="218"/>
      <c r="E114" s="17"/>
      <c r="F114" s="17"/>
      <c r="G114" s="17"/>
      <c r="H114" s="17"/>
      <c r="I114" s="17"/>
      <c r="J114" s="17"/>
      <c r="K114" s="21"/>
      <c r="L114" s="17"/>
      <c r="M114" s="17"/>
      <c r="N114" s="17"/>
      <c r="O114" s="17"/>
      <c r="P114" s="17"/>
      <c r="Q114" s="21"/>
      <c r="R114" s="17"/>
      <c r="S114" s="17"/>
      <c r="T114" s="17"/>
      <c r="U114" s="17"/>
      <c r="V114" s="17"/>
      <c r="W114" s="21"/>
      <c r="X114" s="17"/>
      <c r="Y114" s="17"/>
      <c r="Z114" s="17"/>
      <c r="AA114" s="17"/>
      <c r="AB114" s="17"/>
      <c r="AC114" s="21"/>
      <c r="AD114" s="17"/>
      <c r="AE114" s="17"/>
      <c r="AF114" s="17"/>
      <c r="AG114" s="17"/>
      <c r="AH114" s="17"/>
      <c r="AI114" s="199"/>
      <c r="AJ114" s="17"/>
      <c r="AK114" s="17"/>
      <c r="AL114" s="17"/>
      <c r="AM114" s="17"/>
      <c r="AN114" s="17"/>
      <c r="AO114" s="21"/>
      <c r="AP114" s="21"/>
      <c r="AQ114" s="33"/>
      <c r="AR114" s="77"/>
      <c r="AS114" s="77"/>
      <c r="AT114" s="77"/>
      <c r="AU114" s="77"/>
      <c r="AV114" s="77"/>
      <c r="AW114" s="77"/>
      <c r="AX114" s="77"/>
      <c r="AY114" s="77"/>
      <c r="AZ114" s="17"/>
      <c r="BA114" s="17"/>
      <c r="BB114" s="17"/>
      <c r="BC114" s="17"/>
      <c r="BD114" s="17"/>
      <c r="BE114" s="17"/>
      <c r="BF114" s="17"/>
      <c r="BG114" s="17"/>
      <c r="BH114" s="17"/>
    </row>
    <row r="115" spans="1:60" ht="16.399999999999999" customHeight="1" x14ac:dyDescent="0.35">
      <c r="A115" s="750" t="s">
        <v>214</v>
      </c>
      <c r="B115" s="698"/>
      <c r="C115" s="698"/>
      <c r="D115" s="698"/>
      <c r="E115" s="698"/>
      <c r="F115" s="698"/>
      <c r="G115" s="698"/>
      <c r="H115" s="698"/>
      <c r="I115" s="698"/>
      <c r="J115" s="698"/>
      <c r="K115" s="698"/>
      <c r="L115" s="698"/>
      <c r="M115" s="218"/>
      <c r="N115" s="218"/>
      <c r="O115" s="218"/>
      <c r="P115" s="218"/>
      <c r="Q115" s="218"/>
      <c r="R115" s="218"/>
      <c r="S115" s="218"/>
      <c r="T115" s="218"/>
      <c r="U115" s="371"/>
      <c r="V115" s="371"/>
      <c r="W115" s="17"/>
      <c r="X115" s="17"/>
      <c r="Y115" s="17"/>
      <c r="Z115" s="17"/>
      <c r="AA115" s="17"/>
      <c r="AB115" s="17"/>
      <c r="AC115" s="17"/>
      <c r="AD115" s="17"/>
      <c r="AE115" s="17"/>
      <c r="AF115" s="17"/>
      <c r="AG115" s="17"/>
      <c r="AH115" s="17"/>
      <c r="AI115" s="17"/>
      <c r="AJ115" s="17"/>
      <c r="AK115" s="17"/>
      <c r="AL115" s="17"/>
      <c r="AM115" s="17"/>
      <c r="AN115" s="17"/>
      <c r="AO115" s="17"/>
      <c r="AP115" s="372"/>
      <c r="AQ115" s="33"/>
      <c r="AR115" s="17"/>
      <c r="AS115" s="17"/>
      <c r="AT115" s="17"/>
      <c r="AU115" s="17"/>
      <c r="AV115" s="17"/>
      <c r="AW115" s="17"/>
      <c r="AX115" s="17"/>
      <c r="AY115" s="17"/>
      <c r="AZ115" s="17"/>
      <c r="BA115" s="17"/>
      <c r="BB115" s="17"/>
      <c r="BC115" s="17"/>
      <c r="BD115" s="17"/>
      <c r="BE115" s="17"/>
      <c r="BF115" s="17"/>
      <c r="BG115" s="17"/>
      <c r="BH115" s="17"/>
    </row>
    <row r="116" spans="1:60" ht="16.399999999999999" customHeight="1" thickBot="1" x14ac:dyDescent="0.4">
      <c r="A116" s="373"/>
      <c r="B116" s="173"/>
      <c r="C116" s="173"/>
      <c r="D116" s="173"/>
      <c r="E116" s="173"/>
      <c r="F116" s="173"/>
      <c r="G116" s="173"/>
      <c r="H116" s="173"/>
      <c r="I116" s="173"/>
      <c r="J116" s="173"/>
      <c r="K116" s="173"/>
      <c r="L116" s="173"/>
      <c r="M116" s="218"/>
      <c r="N116" s="218"/>
      <c r="O116" s="218"/>
      <c r="P116" s="218"/>
      <c r="Q116" s="218"/>
      <c r="R116" s="218"/>
      <c r="S116" s="218"/>
      <c r="T116" s="218"/>
      <c r="U116" s="371"/>
      <c r="V116" s="371"/>
      <c r="W116" s="17"/>
      <c r="X116" s="17"/>
      <c r="Y116" s="17"/>
      <c r="Z116" s="17"/>
      <c r="AA116" s="17"/>
      <c r="AB116" s="17"/>
      <c r="AC116" s="17"/>
      <c r="AD116" s="17"/>
      <c r="AE116" s="17"/>
      <c r="AF116" s="17"/>
      <c r="AG116" s="17"/>
      <c r="AH116" s="17"/>
      <c r="AI116" s="17"/>
      <c r="AJ116" s="17"/>
      <c r="AK116" s="17"/>
      <c r="AL116" s="17"/>
      <c r="AM116" s="17"/>
      <c r="AN116" s="17"/>
      <c r="AO116" s="17"/>
      <c r="AP116" s="372"/>
      <c r="AQ116" s="33"/>
      <c r="AR116" s="17"/>
      <c r="AS116" s="17"/>
      <c r="AT116" s="17"/>
      <c r="AU116" s="17"/>
      <c r="AV116" s="17"/>
      <c r="AW116" s="17"/>
      <c r="AX116" s="17"/>
      <c r="AY116" s="17"/>
      <c r="AZ116" s="17"/>
      <c r="BA116" s="17"/>
      <c r="BB116" s="17"/>
      <c r="BC116" s="17"/>
      <c r="BD116" s="17"/>
      <c r="BE116" s="17"/>
      <c r="BF116" s="17"/>
      <c r="BG116" s="17"/>
      <c r="BH116" s="17"/>
    </row>
    <row r="117" spans="1:60" ht="219.75" customHeight="1" thickBot="1" x14ac:dyDescent="0.4">
      <c r="A117" s="747" t="s">
        <v>421</v>
      </c>
      <c r="B117" s="748"/>
      <c r="C117" s="748"/>
      <c r="D117" s="748"/>
      <c r="E117" s="748"/>
      <c r="F117" s="748"/>
      <c r="G117" s="748"/>
      <c r="H117" s="748"/>
      <c r="I117" s="748"/>
      <c r="J117" s="748"/>
      <c r="K117" s="748"/>
      <c r="L117" s="749"/>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34"/>
      <c r="AQ117" s="33"/>
      <c r="AR117" s="17"/>
      <c r="AS117" s="17"/>
      <c r="AT117" s="17"/>
      <c r="AU117" s="17"/>
      <c r="AV117" s="17"/>
      <c r="AW117" s="17"/>
      <c r="AX117" s="17"/>
      <c r="AY117" s="17"/>
      <c r="AZ117" s="17"/>
      <c r="BA117" s="17"/>
      <c r="BB117" s="17"/>
      <c r="BC117" s="17"/>
      <c r="BD117" s="17"/>
      <c r="BE117" s="17"/>
      <c r="BF117" s="17"/>
      <c r="BG117" s="17"/>
      <c r="BH117" s="17"/>
    </row>
    <row r="118" spans="1:60" ht="16" customHeight="1" x14ac:dyDescent="0.35">
      <c r="A118" s="746"/>
      <c r="B118" s="698"/>
      <c r="C118" s="698"/>
      <c r="D118" s="698"/>
      <c r="E118" s="698"/>
      <c r="F118" s="698"/>
      <c r="G118" s="698"/>
      <c r="H118" s="698"/>
      <c r="I118" s="698"/>
      <c r="J118" s="698"/>
      <c r="K118" s="698"/>
      <c r="L118" s="698"/>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34"/>
      <c r="AQ118" s="33"/>
      <c r="AR118" s="17"/>
      <c r="AS118" s="17"/>
      <c r="AT118" s="17"/>
      <c r="AU118" s="17"/>
      <c r="AV118" s="17"/>
      <c r="AW118" s="17"/>
      <c r="AX118" s="17"/>
      <c r="AY118" s="17"/>
      <c r="AZ118" s="17"/>
      <c r="BA118" s="17"/>
      <c r="BB118" s="17"/>
      <c r="BC118" s="17"/>
      <c r="BD118" s="17"/>
      <c r="BE118" s="17"/>
      <c r="BF118" s="17"/>
      <c r="BG118" s="17"/>
      <c r="BH118" s="17"/>
    </row>
    <row r="119" spans="1:60" ht="14.5" customHeight="1" x14ac:dyDescent="0.35">
      <c r="A119" s="746"/>
      <c r="B119" s="698"/>
      <c r="C119" s="698"/>
      <c r="D119" s="698"/>
      <c r="E119" s="698"/>
      <c r="F119" s="698"/>
      <c r="G119" s="698"/>
      <c r="H119" s="698"/>
      <c r="I119" s="698"/>
      <c r="J119" s="698"/>
      <c r="K119" s="698"/>
      <c r="L119" s="698"/>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34"/>
      <c r="AQ119" s="33"/>
      <c r="AR119" s="17"/>
      <c r="AS119" s="17"/>
      <c r="AT119" s="17"/>
      <c r="AU119" s="17"/>
      <c r="AV119" s="17"/>
      <c r="AW119" s="17"/>
      <c r="AX119" s="17"/>
      <c r="AY119" s="17"/>
      <c r="AZ119" s="17"/>
      <c r="BA119" s="17"/>
      <c r="BB119" s="17"/>
      <c r="BC119" s="17"/>
      <c r="BD119" s="17"/>
      <c r="BE119" s="17"/>
      <c r="BF119" s="17"/>
      <c r="BG119" s="17"/>
      <c r="BH119" s="17"/>
    </row>
    <row r="120" spans="1:60" ht="15.75" customHeight="1" x14ac:dyDescent="0.35">
      <c r="A120" s="746"/>
      <c r="B120" s="698"/>
      <c r="C120" s="698"/>
      <c r="D120" s="698"/>
      <c r="E120" s="698"/>
      <c r="F120" s="698"/>
      <c r="G120" s="698"/>
      <c r="H120" s="698"/>
      <c r="I120" s="698"/>
      <c r="J120" s="698"/>
      <c r="K120" s="698"/>
      <c r="L120" s="698"/>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34"/>
      <c r="AQ120" s="33"/>
      <c r="AR120" s="17"/>
      <c r="AS120" s="17"/>
      <c r="AT120" s="17"/>
      <c r="AU120" s="17"/>
      <c r="AV120" s="17"/>
      <c r="AW120" s="17"/>
      <c r="AX120" s="17"/>
      <c r="AY120" s="17"/>
      <c r="AZ120" s="17"/>
      <c r="BA120" s="17"/>
      <c r="BB120" s="17"/>
      <c r="BC120" s="17"/>
      <c r="BD120" s="17"/>
      <c r="BE120" s="17"/>
      <c r="BF120" s="17"/>
      <c r="BG120" s="17"/>
      <c r="BH120" s="17"/>
    </row>
    <row r="121" spans="1:60" x14ac:dyDescent="0.3">
      <c r="Y121" s="17"/>
      <c r="Z121" s="17"/>
      <c r="AA121" s="17"/>
      <c r="AB121" s="17"/>
      <c r="AC121" s="17"/>
      <c r="AD121" s="17"/>
      <c r="AE121" s="17"/>
      <c r="AF121" s="17"/>
      <c r="AG121" s="17"/>
      <c r="AH121" s="17"/>
      <c r="AI121" s="17"/>
      <c r="AK121" s="17"/>
      <c r="AL121" s="17"/>
      <c r="AM121" s="17"/>
      <c r="AN121" s="17"/>
      <c r="AO121" s="17"/>
      <c r="AP121" s="34"/>
      <c r="AQ121" s="33"/>
      <c r="AR121" s="17"/>
      <c r="AS121" s="17"/>
      <c r="AT121" s="17"/>
      <c r="AU121" s="17"/>
      <c r="AV121" s="17"/>
      <c r="AW121" s="17"/>
      <c r="AX121" s="17"/>
      <c r="AY121" s="17"/>
      <c r="AZ121" s="17"/>
      <c r="BA121" s="17"/>
      <c r="BB121" s="17"/>
      <c r="BC121" s="17"/>
      <c r="BD121" s="17"/>
      <c r="BE121" s="17"/>
      <c r="BF121" s="17"/>
      <c r="BG121" s="17"/>
      <c r="BH121" s="17"/>
    </row>
  </sheetData>
  <sheetProtection algorithmName="SHA-512" hashValue="QVk/MlKrs28f1xzQwEjpx2PKxVEekqfojPxM+52YYmQCW/ilrXxwupIOmfxIOkthu5fehf4iEpkSSi9RGFBMtA==" saltValue="v1THzrPLlC14OFigB0eJZQ==" spinCount="100000" sheet="1" objects="1" scenarios="1"/>
  <mergeCells count="204">
    <mergeCell ref="B2:C2"/>
    <mergeCell ref="D2:J2"/>
    <mergeCell ref="B3:C3"/>
    <mergeCell ref="D3:J3"/>
    <mergeCell ref="B8:C8"/>
    <mergeCell ref="I8:J8"/>
    <mergeCell ref="B9:C9"/>
    <mergeCell ref="I9:J9"/>
    <mergeCell ref="A21:A43"/>
    <mergeCell ref="F21:G21"/>
    <mergeCell ref="B4:C4"/>
    <mergeCell ref="I4:J4"/>
    <mergeCell ref="B5:C5"/>
    <mergeCell ref="I5:J6"/>
    <mergeCell ref="B6:C6"/>
    <mergeCell ref="B7:C7"/>
    <mergeCell ref="L21:M21"/>
    <mergeCell ref="R21:S21"/>
    <mergeCell ref="X21:Y21"/>
    <mergeCell ref="AD21:AE21"/>
    <mergeCell ref="AJ21:AK21"/>
    <mergeCell ref="B43:H43"/>
    <mergeCell ref="L43:N43"/>
    <mergeCell ref="R43:T43"/>
    <mergeCell ref="X43:Z43"/>
    <mergeCell ref="AD43:AF43"/>
    <mergeCell ref="AJ43:AL43"/>
    <mergeCell ref="A45:A65"/>
    <mergeCell ref="B45:E45"/>
    <mergeCell ref="B46:E46"/>
    <mergeCell ref="B47:J47"/>
    <mergeCell ref="L47:P47"/>
    <mergeCell ref="R47:V47"/>
    <mergeCell ref="X47:AB47"/>
    <mergeCell ref="AD47:AH47"/>
    <mergeCell ref="AJ47:AN47"/>
    <mergeCell ref="R52:V52"/>
    <mergeCell ref="X52:AB52"/>
    <mergeCell ref="AD52:AH52"/>
    <mergeCell ref="AJ52:AN52"/>
    <mergeCell ref="B53:E53"/>
    <mergeCell ref="F53:J53"/>
    <mergeCell ref="B48:E48"/>
    <mergeCell ref="B49:E49"/>
    <mergeCell ref="B50:E50"/>
    <mergeCell ref="B51:E51"/>
    <mergeCell ref="B52:J52"/>
    <mergeCell ref="L52:P52"/>
    <mergeCell ref="B60:E60"/>
    <mergeCell ref="B61:E61"/>
    <mergeCell ref="B62:E62"/>
    <mergeCell ref="B63:E63"/>
    <mergeCell ref="B64:E64"/>
    <mergeCell ref="B65:J65"/>
    <mergeCell ref="B54:E54"/>
    <mergeCell ref="B55:E55"/>
    <mergeCell ref="B56:E56"/>
    <mergeCell ref="B57:E57"/>
    <mergeCell ref="B58:E58"/>
    <mergeCell ref="B59:E59"/>
    <mergeCell ref="B71:J71"/>
    <mergeCell ref="L71:P71"/>
    <mergeCell ref="R71:V71"/>
    <mergeCell ref="X71:AB71"/>
    <mergeCell ref="AD71:AH71"/>
    <mergeCell ref="AJ71:AN71"/>
    <mergeCell ref="L65:P65"/>
    <mergeCell ref="R65:V65"/>
    <mergeCell ref="X65:AB65"/>
    <mergeCell ref="AD65:AH65"/>
    <mergeCell ref="AJ65:AN65"/>
    <mergeCell ref="B67:E67"/>
    <mergeCell ref="B68:E68"/>
    <mergeCell ref="B69:E69"/>
    <mergeCell ref="B70:E70"/>
    <mergeCell ref="L79:P79"/>
    <mergeCell ref="R79:V79"/>
    <mergeCell ref="X79:AB79"/>
    <mergeCell ref="AD79:AH79"/>
    <mergeCell ref="B72:E72"/>
    <mergeCell ref="B73:E73"/>
    <mergeCell ref="B74:E74"/>
    <mergeCell ref="B75:E75"/>
    <mergeCell ref="B76:E76"/>
    <mergeCell ref="B77:E77"/>
    <mergeCell ref="AD91:AH91"/>
    <mergeCell ref="F94:J94"/>
    <mergeCell ref="L94:P94"/>
    <mergeCell ref="R94:V94"/>
    <mergeCell ref="X94:AB94"/>
    <mergeCell ref="AD94:AH94"/>
    <mergeCell ref="AJ79:AN79"/>
    <mergeCell ref="A81:A89"/>
    <mergeCell ref="B81:E81"/>
    <mergeCell ref="B82:C82"/>
    <mergeCell ref="B83:E83"/>
    <mergeCell ref="B84:E84"/>
    <mergeCell ref="B85:E85"/>
    <mergeCell ref="B86:E86"/>
    <mergeCell ref="B87:E87"/>
    <mergeCell ref="B89:J89"/>
    <mergeCell ref="A67:A79"/>
    <mergeCell ref="L89:P89"/>
    <mergeCell ref="R89:V89"/>
    <mergeCell ref="X89:AB89"/>
    <mergeCell ref="AD89:AH89"/>
    <mergeCell ref="AJ89:AN89"/>
    <mergeCell ref="B78:E78"/>
    <mergeCell ref="B79:J79"/>
    <mergeCell ref="AJ94:AN94"/>
    <mergeCell ref="AJ91:AN91"/>
    <mergeCell ref="F93:J93"/>
    <mergeCell ref="L93:P93"/>
    <mergeCell ref="R93:V93"/>
    <mergeCell ref="X93:AB93"/>
    <mergeCell ref="AD93:AH93"/>
    <mergeCell ref="AJ93:AN93"/>
    <mergeCell ref="F96:J96"/>
    <mergeCell ref="L96:P96"/>
    <mergeCell ref="R96:V96"/>
    <mergeCell ref="X96:AB96"/>
    <mergeCell ref="AD96:AH96"/>
    <mergeCell ref="AJ96:AN96"/>
    <mergeCell ref="F95:J95"/>
    <mergeCell ref="L95:P95"/>
    <mergeCell ref="R95:V95"/>
    <mergeCell ref="X95:AB95"/>
    <mergeCell ref="AD95:AH95"/>
    <mergeCell ref="AJ95:AN95"/>
    <mergeCell ref="F91:J91"/>
    <mergeCell ref="L91:P91"/>
    <mergeCell ref="R91:V91"/>
    <mergeCell ref="X91:AB91"/>
    <mergeCell ref="F98:J98"/>
    <mergeCell ref="L98:P98"/>
    <mergeCell ref="R98:V98"/>
    <mergeCell ref="X98:AB98"/>
    <mergeCell ref="AD98:AH98"/>
    <mergeCell ref="AJ98:AN98"/>
    <mergeCell ref="F97:J97"/>
    <mergeCell ref="L97:P97"/>
    <mergeCell ref="R97:V97"/>
    <mergeCell ref="X97:AB97"/>
    <mergeCell ref="AD97:AH97"/>
    <mergeCell ref="AJ97:AN97"/>
    <mergeCell ref="F101:J101"/>
    <mergeCell ref="L101:P101"/>
    <mergeCell ref="R101:V101"/>
    <mergeCell ref="X101:AB101"/>
    <mergeCell ref="AD101:AH101"/>
    <mergeCell ref="AJ101:AN101"/>
    <mergeCell ref="F100:J100"/>
    <mergeCell ref="L100:P100"/>
    <mergeCell ref="R100:V100"/>
    <mergeCell ref="X100:AB100"/>
    <mergeCell ref="AD100:AH100"/>
    <mergeCell ref="AJ100:AN100"/>
    <mergeCell ref="F103:J103"/>
    <mergeCell ref="L103:P103"/>
    <mergeCell ref="R103:V103"/>
    <mergeCell ref="X103:AB103"/>
    <mergeCell ref="AD103:AH103"/>
    <mergeCell ref="AJ103:AN103"/>
    <mergeCell ref="F102:J102"/>
    <mergeCell ref="L102:P102"/>
    <mergeCell ref="R102:V102"/>
    <mergeCell ref="X102:AB102"/>
    <mergeCell ref="AD102:AH102"/>
    <mergeCell ref="AJ102:AN102"/>
    <mergeCell ref="F105:J105"/>
    <mergeCell ref="L105:P105"/>
    <mergeCell ref="R105:V105"/>
    <mergeCell ref="X105:AB105"/>
    <mergeCell ref="AD105:AH105"/>
    <mergeCell ref="AJ105:AN105"/>
    <mergeCell ref="F104:J104"/>
    <mergeCell ref="L104:P104"/>
    <mergeCell ref="R104:V104"/>
    <mergeCell ref="X104:AB104"/>
    <mergeCell ref="AD104:AH104"/>
    <mergeCell ref="AJ104:AN104"/>
    <mergeCell ref="AD108:AH108"/>
    <mergeCell ref="AJ108:AN108"/>
    <mergeCell ref="F107:J107"/>
    <mergeCell ref="L107:P107"/>
    <mergeCell ref="R107:V107"/>
    <mergeCell ref="X107:AB107"/>
    <mergeCell ref="AD107:AH107"/>
    <mergeCell ref="AJ107:AN107"/>
    <mergeCell ref="F106:J106"/>
    <mergeCell ref="L106:P106"/>
    <mergeCell ref="R106:V106"/>
    <mergeCell ref="X106:AB106"/>
    <mergeCell ref="AD106:AH106"/>
    <mergeCell ref="AJ106:AN106"/>
    <mergeCell ref="A115:L115"/>
    <mergeCell ref="A117:L117"/>
    <mergeCell ref="A118:L118"/>
    <mergeCell ref="A119:L119"/>
    <mergeCell ref="A120:L120"/>
    <mergeCell ref="F108:J108"/>
    <mergeCell ref="L108:P108"/>
    <mergeCell ref="R108:V108"/>
    <mergeCell ref="X108:AB108"/>
  </mergeCells>
  <dataValidations count="3">
    <dataValidation type="list" allowBlank="1" showErrorMessage="1" sqref="C23:C42" xr:uid="{0D3BB286-04F5-4127-9723-8DDDDDB67EF8}">
      <formula1>$D$10:$D$11</formula1>
    </dataValidation>
    <dataValidation type="list" allowBlank="1" showErrorMessage="1" sqref="E23:E42" xr:uid="{3CE0270B-6CF6-4266-BC91-8FE6DD5189BA}">
      <formula1>$E$10:$E$11</formula1>
    </dataValidation>
    <dataValidation type="list" sqref="D23:D39" xr:uid="{02169DA4-56AC-4880-BC77-D1B8AB2CFF67}">
      <formula1>$D$12:$D$18</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73F035717C7F49B2FD6FCE0A74816E" ma:contentTypeVersion="10" ma:contentTypeDescription="Create a new document." ma:contentTypeScope="" ma:versionID="0e5d4b8777bf5341c0093e4e0c5f2305">
  <xsd:schema xmlns:xsd="http://www.w3.org/2001/XMLSchema" xmlns:xs="http://www.w3.org/2001/XMLSchema" xmlns:p="http://schemas.microsoft.com/office/2006/metadata/properties" xmlns:ns2="6559a2f9-3e68-48b8-8e67-70ce818b66c3" xmlns:ns3="13139029-1249-4443-b2f5-78ae87e9b82b" targetNamespace="http://schemas.microsoft.com/office/2006/metadata/properties" ma:root="true" ma:fieldsID="19204dc8677be14644876206ecb65ea5" ns2:_="" ns3:_="">
    <xsd:import namespace="6559a2f9-3e68-48b8-8e67-70ce818b66c3"/>
    <xsd:import namespace="13139029-1249-4443-b2f5-78ae87e9b8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9a2f9-3e68-48b8-8e67-70ce818b66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139029-1249-4443-b2f5-78ae87e9b82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C21C97-353D-485E-8E83-F1C985BAC1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9a2f9-3e68-48b8-8e67-70ce818b66c3"/>
    <ds:schemaRef ds:uri="13139029-1249-4443-b2f5-78ae87e9b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D3FA64-E77E-4A61-B33E-004B19A6DF63}">
  <ds:schemaRefs>
    <ds:schemaRef ds:uri="http://purl.org/dc/terms/"/>
    <ds:schemaRef ds:uri="6559a2f9-3e68-48b8-8e67-70ce818b66c3"/>
    <ds:schemaRef ds:uri="13139029-1249-4443-b2f5-78ae87e9b82b"/>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859E2F3D-136C-4608-9A85-49AB1F8B5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Instructions</vt:lpstr>
      <vt:lpstr>Composite (Overall) Budget</vt:lpstr>
      <vt:lpstr>Core1</vt:lpstr>
      <vt:lpstr>Core2</vt:lpstr>
      <vt:lpstr>Proj 1-FXTAS FXADC</vt:lpstr>
      <vt:lpstr>subcontract calc</vt:lpstr>
      <vt:lpstr>Core3</vt:lpstr>
      <vt:lpstr>Core4</vt:lpstr>
      <vt:lpstr>Core5</vt:lpstr>
      <vt:lpstr>Core6</vt:lpstr>
      <vt:lpstr>Core7</vt:lpstr>
      <vt:lpstr>Travel Calc</vt:lpstr>
      <vt:lpstr>Supplies&amp;Materials</vt:lpstr>
      <vt:lpstr>Study Subjects Calc</vt:lpstr>
      <vt:lpstr>Consultant Calc</vt:lpstr>
      <vt:lpstr>Other Costs Calc</vt:lpstr>
      <vt:lpstr>PM Converter</vt:lpstr>
      <vt:lpstr>'Composite (Overall) Budget'!Print_Area</vt:lpstr>
      <vt:lpstr>'Composite (Overall) Budget'!Print_Titles</vt:lpstr>
    </vt:vector>
  </TitlesOfParts>
  <Manager/>
  <Company>Rush University Medical Center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dc:creator>
  <cp:keywords/>
  <dc:description/>
  <cp:lastModifiedBy>Jennifer Garcia</cp:lastModifiedBy>
  <cp:revision/>
  <cp:lastPrinted>2026-01-14T15:54:46Z</cp:lastPrinted>
  <dcterms:created xsi:type="dcterms:W3CDTF">2018-05-25T20:12:14Z</dcterms:created>
  <dcterms:modified xsi:type="dcterms:W3CDTF">2026-02-24T16:53:59Z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0x0101009973F035717C7F49B2FD6FCE0A74816E</vt:lpwstr>
  </property>
  <property fmtid="{D5CDD505-2E9C-101B-9397-08002B2CF9AE}" pid="3" name="MediaServiceImageTags">
    <vt:lpwstr/>
  </property>
</Properties>
</file>