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Jennifer Stadler\"/>
    </mc:Choice>
  </mc:AlternateContent>
  <xr:revisionPtr revIDLastSave="0" documentId="13_ncr:1_{E9D39D16-DAA5-4955-8F6C-BA8D37466290}" xr6:coauthVersionLast="47" xr6:coauthVersionMax="47" xr10:uidLastSave="{00000000-0000-0000-0000-000000000000}"/>
  <bookViews>
    <workbookView xWindow="-110" yWindow="-110" windowWidth="19420" windowHeight="10420" tabRatio="607" xr2:uid="{00000000-000D-0000-FFFF-FFFF00000000}"/>
  </bookViews>
  <sheets>
    <sheet name="Instructions" sheetId="22" r:id="rId1"/>
    <sheet name="Non-Federal Budget Template" sheetId="21" r:id="rId2"/>
    <sheet name="Data" sheetId="1" state="hidden" r:id="rId3"/>
    <sheet name="Travel Calc" sheetId="10" r:id="rId4"/>
    <sheet name="Supplies&amp;Materials Calc" sheetId="8" r:id="rId5"/>
    <sheet name="Study Subjects Calc" sheetId="9" r:id="rId6"/>
    <sheet name="Consultant Calc" sheetId="11" r:id="rId7"/>
    <sheet name="Other Cost Calc" sheetId="12" r:id="rId8"/>
    <sheet name="PM Conversion" sheetId="20" r:id="rId9"/>
  </sheets>
  <externalReferences>
    <externalReference r:id="rId10"/>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1">'Non-Federal Budget Template'!$A$2:$AM$101</definedName>
    <definedName name="Print_Titles_MI" localSheetId="7">#REF!</definedName>
    <definedName name="Print_Titles_MI" localSheetId="3">#REF!</definedName>
    <definedName name="Print_Titles_MI">#REF!</definedName>
    <definedName name="RF_Regular" localSheetId="7">#REF!</definedName>
    <definedName name="RF_Regular" localSheetId="3">#REF!</definedName>
    <definedName name="RF_Regular">#REF!</definedName>
    <definedName name="Year1ACAD02" localSheetId="7">#REF!</definedName>
    <definedName name="Year1ACAD02" localSheetId="8">#REF!</definedName>
    <definedName name="Year1ACAD02" localSheetId="3">#REF!</definedName>
    <definedName name="Year1ACAD02">#REF!</definedName>
    <definedName name="Year1ACAD03" localSheetId="7">#REF!</definedName>
    <definedName name="Year1ACAD03" localSheetId="8">#REF!</definedName>
    <definedName name="Year1ACAD03" localSheetId="3">#REF!</definedName>
    <definedName name="Year1ACAD03">#REF!</definedName>
    <definedName name="Year1ACAD04" localSheetId="7">#REF!</definedName>
    <definedName name="Year1ACAD04" localSheetId="8">#REF!</definedName>
    <definedName name="Year1ACAD04" localSheetId="3">#REF!</definedName>
    <definedName name="Year1ACAD04">#REF!</definedName>
    <definedName name="Year1ACAD05" localSheetId="7">#REF!</definedName>
    <definedName name="Year1ACAD05" localSheetId="8">#REF!</definedName>
    <definedName name="Year1ACAD05" localSheetId="3">#REF!</definedName>
    <definedName name="Year1ACAD05">#REF!</definedName>
    <definedName name="Year1by" localSheetId="7">#REF!</definedName>
    <definedName name="Year1by" localSheetId="8">#REF!</definedName>
    <definedName name="Year1by" localSheetId="3">#REF!</definedName>
    <definedName name="Year1by">#REF!</definedName>
    <definedName name="Year1CAL02" localSheetId="7">#REF!</definedName>
    <definedName name="Year1CAL02" localSheetId="8">#REF!</definedName>
    <definedName name="Year1CAL02" localSheetId="3">#REF!</definedName>
    <definedName name="Year1CAL02">#REF!</definedName>
    <definedName name="Year1CAL03" localSheetId="7">#REF!</definedName>
    <definedName name="Year1CAL03" localSheetId="8">#REF!</definedName>
    <definedName name="Year1CAL03" localSheetId="3">#REF!</definedName>
    <definedName name="Year1CAL03">#REF!</definedName>
    <definedName name="Year1CAL04" localSheetId="7">#REF!</definedName>
    <definedName name="Year1CAL04" localSheetId="8">#REF!</definedName>
    <definedName name="Year1CAL04" localSheetId="3">#REF!</definedName>
    <definedName name="Year1CAL04">#REF!</definedName>
    <definedName name="Year1CAL05" localSheetId="7">#REF!</definedName>
    <definedName name="Year1CAL05" localSheetId="8">#REF!</definedName>
    <definedName name="Year1CAL05" localSheetId="3">#REF!</definedName>
    <definedName name="Year1CAL05">#REF!</definedName>
    <definedName name="Year1gscmt" localSheetId="7">#REF!</definedName>
    <definedName name="Year1gscmt" localSheetId="8">#REF!</definedName>
    <definedName name="Year1gscmt" localSheetId="3">#REF!</definedName>
    <definedName name="Year1gscmt">#REF!</definedName>
    <definedName name="Year1gscnt" localSheetId="7">#REF!</definedName>
    <definedName name="Year1gscnt" localSheetId="8">#REF!</definedName>
    <definedName name="Year1gscnt" localSheetId="3">#REF!</definedName>
    <definedName name="Year1gscnt">#REF!</definedName>
    <definedName name="Year1gsdol" localSheetId="7">#REF!</definedName>
    <definedName name="Year1gsdol" localSheetId="8">#REF!</definedName>
    <definedName name="Year1gsdol" localSheetId="3">#REF!</definedName>
    <definedName name="Year1gsdol">#REF!</definedName>
    <definedName name="Year1idircmnt01" localSheetId="7">#REF!</definedName>
    <definedName name="Year1idircmnt01" localSheetId="8">#REF!</definedName>
    <definedName name="Year1idircmnt01" localSheetId="3">#REF!</definedName>
    <definedName name="Year1idircmnt01">#REF!</definedName>
    <definedName name="Year1idirdol01" localSheetId="7">#REF!</definedName>
    <definedName name="Year1idirdol01" localSheetId="8">#REF!</definedName>
    <definedName name="Year1idirdol01" localSheetId="3">#REF!</definedName>
    <definedName name="Year1idirdol01">#REF!</definedName>
    <definedName name="Year1idirname01" localSheetId="7">#REF!</definedName>
    <definedName name="Year1idirname01" localSheetId="8">#REF!</definedName>
    <definedName name="Year1idirname01" localSheetId="3">#REF!</definedName>
    <definedName name="Year1idirname01">#REF!</definedName>
    <definedName name="Year1idirrate01" localSheetId="7">#REF!</definedName>
    <definedName name="Year1idirrate01" localSheetId="8">#REF!</definedName>
    <definedName name="Year1idirrate01" localSheetId="3">#REF!</definedName>
    <definedName name="Year1idirrate01">#REF!</definedName>
    <definedName name="Year1macmt" localSheetId="7">#REF!</definedName>
    <definedName name="Year1macmt" localSheetId="8">#REF!</definedName>
    <definedName name="Year1macmt" localSheetId="3">#REF!</definedName>
    <definedName name="Year1macmt">#REF!</definedName>
    <definedName name="Year1madol" localSheetId="7">#REF!</definedName>
    <definedName name="Year1madol" localSheetId="8">#REF!</definedName>
    <definedName name="Year1madol" localSheetId="3">#REF!</definedName>
    <definedName name="Year1madol">#REF!</definedName>
    <definedName name="Year1odcmt" localSheetId="7">#REF!</definedName>
    <definedName name="Year1odcmt" localSheetId="8">#REF!</definedName>
    <definedName name="Year1odcmt" localSheetId="3">#REF!</definedName>
    <definedName name="Year1odcmt">#REF!</definedName>
    <definedName name="Year1oddol" localSheetId="7">#REF!</definedName>
    <definedName name="Year1oddol" localSheetId="8">#REF!</definedName>
    <definedName name="Year1oddol" localSheetId="3">#REF!</definedName>
    <definedName name="Year1oddol">#REF!</definedName>
    <definedName name="Year1odtcmt" localSheetId="7">#REF!</definedName>
    <definedName name="Year1odtcmt" localSheetId="8">#REF!</definedName>
    <definedName name="Year1odtcmt" localSheetId="3">#REF!</definedName>
    <definedName name="Year1odtcmt">#REF!</definedName>
    <definedName name="Year1opaca" localSheetId="7">#REF!</definedName>
    <definedName name="Year1opaca" localSheetId="8">#REF!</definedName>
    <definedName name="Year1opaca" localSheetId="3">#REF!</definedName>
    <definedName name="Year1opaca">#REF!</definedName>
    <definedName name="Year1opcal" localSheetId="7">#REF!</definedName>
    <definedName name="Year1opcal" localSheetId="8">#REF!</definedName>
    <definedName name="Year1opcal" localSheetId="3">#REF!</definedName>
    <definedName name="Year1opcal">#REF!</definedName>
    <definedName name="Year1opcmt" localSheetId="7">#REF!</definedName>
    <definedName name="Year1opcmt" localSheetId="8">#REF!</definedName>
    <definedName name="Year1opcmt" localSheetId="3">#REF!</definedName>
    <definedName name="Year1opcmt">#REF!</definedName>
    <definedName name="Year1opcnt" localSheetId="7">#REF!</definedName>
    <definedName name="Year1opcnt" localSheetId="8">#REF!</definedName>
    <definedName name="Year1opcnt" localSheetId="3">#REF!</definedName>
    <definedName name="Year1opcnt">#REF!</definedName>
    <definedName name="Year1opdol" localSheetId="7">#REF!</definedName>
    <definedName name="Year1opdol" localSheetId="8">#REF!</definedName>
    <definedName name="Year1opdol" localSheetId="3">#REF!</definedName>
    <definedName name="Year1opdol">#REF!</definedName>
    <definedName name="Year1opsum" localSheetId="7">#REF!</definedName>
    <definedName name="Year1opsum" localSheetId="8">#REF!</definedName>
    <definedName name="Year1opsum" localSheetId="3">#REF!</definedName>
    <definedName name="Year1opsum">#REF!</definedName>
    <definedName name="Year1orgdte" localSheetId="7">#REF!</definedName>
    <definedName name="Year1orgdte" localSheetId="8">#REF!</definedName>
    <definedName name="Year1orgdte" localSheetId="3">#REF!</definedName>
    <definedName name="Year1orgdte">#REF!</definedName>
    <definedName name="Year1orgnme" localSheetId="7">#REF!</definedName>
    <definedName name="Year1orgnme" localSheetId="8">#REF!</definedName>
    <definedName name="Year1orgnme" localSheetId="3">#REF!</definedName>
    <definedName name="Year1orgnme">#REF!</definedName>
    <definedName name="Year1otcmt" localSheetId="7">#REF!</definedName>
    <definedName name="Year1otcmt" localSheetId="8">#REF!</definedName>
    <definedName name="Year1otcmt" localSheetId="3">#REF!</definedName>
    <definedName name="Year1otcmt">#REF!</definedName>
    <definedName name="Year1otcnt" localSheetId="7">#REF!</definedName>
    <definedName name="Year1otcnt" localSheetId="8">#REF!</definedName>
    <definedName name="Year1otcnt" localSheetId="3">#REF!</definedName>
    <definedName name="Year1otcnt">#REF!</definedName>
    <definedName name="Year1otdol" localSheetId="7">#REF!</definedName>
    <definedName name="Year1otdol" localSheetId="8">#REF!</definedName>
    <definedName name="Year1otdol" localSheetId="3">#REF!</definedName>
    <definedName name="Year1otdol">#REF!</definedName>
    <definedName name="Year1othcmt" localSheetId="7">#REF!</definedName>
    <definedName name="Year1othcmt" localSheetId="8">#REF!</definedName>
    <definedName name="Year1othcmt" localSheetId="3">#REF!</definedName>
    <definedName name="Year1othcmt">#REF!</definedName>
    <definedName name="Year1othdol" localSheetId="7">#REF!</definedName>
    <definedName name="Year1othdol" localSheetId="8">#REF!</definedName>
    <definedName name="Year1othdol" localSheetId="3">#REF!</definedName>
    <definedName name="Year1othdol">#REF!</definedName>
    <definedName name="Year1pdaca" localSheetId="7">#REF!</definedName>
    <definedName name="Year1pdaca" localSheetId="8">#REF!</definedName>
    <definedName name="Year1pdaca" localSheetId="3">#REF!</definedName>
    <definedName name="Year1pdaca">#REF!</definedName>
    <definedName name="Year1pdcal" localSheetId="7">#REF!</definedName>
    <definedName name="Year1pdcal" localSheetId="8">#REF!</definedName>
    <definedName name="Year1pdcal" localSheetId="3">#REF!</definedName>
    <definedName name="Year1pdcal">#REF!</definedName>
    <definedName name="Year1pdcmt" localSheetId="7">#REF!</definedName>
    <definedName name="Year1pdcmt" localSheetId="8">#REF!</definedName>
    <definedName name="Year1pdcmt" localSheetId="3">#REF!</definedName>
    <definedName name="Year1pdcmt">#REF!</definedName>
    <definedName name="Year1pdcnt" localSheetId="7">#REF!</definedName>
    <definedName name="Year1pdcnt" localSheetId="8">#REF!</definedName>
    <definedName name="Year1pdcnt" localSheetId="3">#REF!</definedName>
    <definedName name="Year1pdcnt">#REF!</definedName>
    <definedName name="Year1pddol" localSheetId="7">#REF!</definedName>
    <definedName name="Year1pddol" localSheetId="8">#REF!</definedName>
    <definedName name="Year1pddol" localSheetId="3">#REF!</definedName>
    <definedName name="Year1pddol">#REF!</definedName>
    <definedName name="Year1pdsum" localSheetId="7">#REF!</definedName>
    <definedName name="Year1pdsum" localSheetId="8">#REF!</definedName>
    <definedName name="Year1pdsum" localSheetId="3">#REF!</definedName>
    <definedName name="Year1pdsum">#REF!</definedName>
    <definedName name="Year1PIDOL01" localSheetId="7">#REF!</definedName>
    <definedName name="Year1PIDOL01" localSheetId="8">#REF!</definedName>
    <definedName name="Year1PIDOL01" localSheetId="3">#REF!</definedName>
    <definedName name="Year1PIDOL01">#REF!</definedName>
    <definedName name="Year1PIDOL02" localSheetId="7">#REF!</definedName>
    <definedName name="Year1PIDOL02" localSheetId="8">#REF!</definedName>
    <definedName name="Year1PIDOL02" localSheetId="3">#REF!</definedName>
    <definedName name="Year1PIDOL02">#REF!</definedName>
    <definedName name="Year1PIDOL03" localSheetId="7">#REF!</definedName>
    <definedName name="Year1PIDOL03" localSheetId="8">#REF!</definedName>
    <definedName name="Year1PIDOL03" localSheetId="3">#REF!</definedName>
    <definedName name="Year1PIDOL03">#REF!</definedName>
    <definedName name="Year1PIDOL04" localSheetId="7">#REF!</definedName>
    <definedName name="Year1PIDOL04" localSheetId="8">#REF!</definedName>
    <definedName name="Year1PIDOL04" localSheetId="3">#REF!</definedName>
    <definedName name="Year1PIDOL04">#REF!</definedName>
    <definedName name="Year1PIDOL05" localSheetId="7">#REF!</definedName>
    <definedName name="Year1PIDOL05" localSheetId="8">#REF!</definedName>
    <definedName name="Year1PIDOL05" localSheetId="3">#REF!</definedName>
    <definedName name="Year1PIDOL05">#REF!</definedName>
    <definedName name="Year1PIFNAME01" localSheetId="7">#REF!</definedName>
    <definedName name="Year1PIFNAME01" localSheetId="8">#REF!</definedName>
    <definedName name="Year1PIFNAME01" localSheetId="3">#REF!</definedName>
    <definedName name="Year1PIFNAME01">#REF!</definedName>
    <definedName name="Year1PIFNAME02" localSheetId="7">#REF!</definedName>
    <definedName name="Year1PIFNAME02" localSheetId="8">#REF!</definedName>
    <definedName name="Year1PIFNAME02" localSheetId="3">#REF!</definedName>
    <definedName name="Year1PIFNAME02">#REF!</definedName>
    <definedName name="Year1PIFNAME03" localSheetId="7">#REF!</definedName>
    <definedName name="Year1PIFNAME03" localSheetId="8">#REF!</definedName>
    <definedName name="Year1PIFNAME03" localSheetId="3">#REF!</definedName>
    <definedName name="Year1PIFNAME03">#REF!</definedName>
    <definedName name="Year1PIFNAME04" localSheetId="7">#REF!</definedName>
    <definedName name="Year1PIFNAME04" localSheetId="8">#REF!</definedName>
    <definedName name="Year1PIFNAME04" localSheetId="3">#REF!</definedName>
    <definedName name="Year1PIFNAME04">#REF!</definedName>
    <definedName name="Year1PIFNAME05" localSheetId="7">#REF!</definedName>
    <definedName name="Year1PIFNAME05" localSheetId="8">#REF!</definedName>
    <definedName name="Year1PIFNAME05" localSheetId="3">#REF!</definedName>
    <definedName name="Year1PIFNAME05">#REF!</definedName>
    <definedName name="Year1PILNAME01" localSheetId="7">#REF!</definedName>
    <definedName name="Year1PILNAME01" localSheetId="8">#REF!</definedName>
    <definedName name="Year1PILNAME01" localSheetId="3">#REF!</definedName>
    <definedName name="Year1PILNAME01">#REF!</definedName>
    <definedName name="Year1PILNAME02" localSheetId="7">#REF!</definedName>
    <definedName name="Year1PILNAME02" localSheetId="8">#REF!</definedName>
    <definedName name="Year1PILNAME02" localSheetId="3">#REF!</definedName>
    <definedName name="Year1PILNAME02">#REF!</definedName>
    <definedName name="Year1PILNAME03" localSheetId="7">#REF!</definedName>
    <definedName name="Year1PILNAME03" localSheetId="8">#REF!</definedName>
    <definedName name="Year1PILNAME03" localSheetId="3">#REF!</definedName>
    <definedName name="Year1PILNAME03">#REF!</definedName>
    <definedName name="Year1PILNAME04" localSheetId="7">#REF!</definedName>
    <definedName name="Year1PILNAME04" localSheetId="8">#REF!</definedName>
    <definedName name="Year1PILNAME04" localSheetId="3">#REF!</definedName>
    <definedName name="Year1PILNAME04">#REF!</definedName>
    <definedName name="Year1PILNAME05" localSheetId="7">#REF!</definedName>
    <definedName name="Year1PILNAME05" localSheetId="8">#REF!</definedName>
    <definedName name="Year1PILNAME05" localSheetId="3">#REF!</definedName>
    <definedName name="Year1PILNAME05">#REF!</definedName>
    <definedName name="Year1PIMNAME01" localSheetId="7">#REF!</definedName>
    <definedName name="Year1PIMNAME01" localSheetId="8">#REF!</definedName>
    <definedName name="Year1PIMNAME01" localSheetId="3">#REF!</definedName>
    <definedName name="Year1PIMNAME01">#REF!</definedName>
    <definedName name="Year1PIMNAME02" localSheetId="7">#REF!</definedName>
    <definedName name="Year1PIMNAME02" localSheetId="8">#REF!</definedName>
    <definedName name="Year1PIMNAME02" localSheetId="3">#REF!</definedName>
    <definedName name="Year1PIMNAME02">#REF!</definedName>
    <definedName name="Year1PIMNAME03" localSheetId="7">#REF!</definedName>
    <definedName name="Year1PIMNAME03" localSheetId="8">#REF!</definedName>
    <definedName name="Year1PIMNAME03" localSheetId="3">#REF!</definedName>
    <definedName name="Year1PIMNAME03">#REF!</definedName>
    <definedName name="Year1PIMNAME04" localSheetId="7">#REF!</definedName>
    <definedName name="Year1PIMNAME04" localSheetId="8">#REF!</definedName>
    <definedName name="Year1PIMNAME04" localSheetId="3">#REF!</definedName>
    <definedName name="Year1PIMNAME04">#REF!</definedName>
    <definedName name="Year1PIMNAME05" localSheetId="7">#REF!</definedName>
    <definedName name="Year1PIMNAME05" localSheetId="8">#REF!</definedName>
    <definedName name="Year1PIMNAME05" localSheetId="3">#REF!</definedName>
    <definedName name="Year1PIMNAME05">#REF!</definedName>
    <definedName name="Year1PITITLE01" localSheetId="7">#REF!</definedName>
    <definedName name="Year1PITITLE01" localSheetId="8">#REF!</definedName>
    <definedName name="Year1PITITLE01" localSheetId="3">#REF!</definedName>
    <definedName name="Year1PITITLE01">#REF!</definedName>
    <definedName name="Year1PITITLE02" localSheetId="7">#REF!</definedName>
    <definedName name="Year1PITITLE02" localSheetId="8">#REF!</definedName>
    <definedName name="Year1PITITLE02" localSheetId="3">#REF!</definedName>
    <definedName name="Year1PITITLE02">#REF!</definedName>
    <definedName name="Year1PITITLE03" localSheetId="7">#REF!</definedName>
    <definedName name="Year1PITITLE03" localSheetId="8">#REF!</definedName>
    <definedName name="Year1PITITLE03" localSheetId="3">#REF!</definedName>
    <definedName name="Year1PITITLE03">#REF!</definedName>
    <definedName name="Year1PITITLE04" localSheetId="7">#REF!</definedName>
    <definedName name="Year1PITITLE04" localSheetId="8">#REF!</definedName>
    <definedName name="Year1PITITLE04" localSheetId="3">#REF!</definedName>
    <definedName name="Year1PITITLE04">#REF!</definedName>
    <definedName name="Year1PITITLE05" localSheetId="7">#REF!</definedName>
    <definedName name="Year1PITITLE05" localSheetId="8">#REF!</definedName>
    <definedName name="Year1PITITLE05" localSheetId="3">#REF!</definedName>
    <definedName name="Year1PITITLE05">#REF!</definedName>
    <definedName name="Year1pucmt" localSheetId="7">#REF!</definedName>
    <definedName name="Year1pucmt" localSheetId="8">#REF!</definedName>
    <definedName name="Year1pucmt" localSheetId="3">#REF!</definedName>
    <definedName name="Year1pucmt">#REF!</definedName>
    <definedName name="Year1pudol" localSheetId="7">#REF!</definedName>
    <definedName name="Year1pudol" localSheetId="8">#REF!</definedName>
    <definedName name="Year1pudol" localSheetId="3">#REF!</definedName>
    <definedName name="Year1pudol">#REF!</definedName>
    <definedName name="Year1rsdol" localSheetId="7">#REF!</definedName>
    <definedName name="Year1rsdol" localSheetId="8">#REF!</definedName>
    <definedName name="Year1rsdol" localSheetId="3">#REF!</definedName>
    <definedName name="Year1rsdol">#REF!</definedName>
    <definedName name="Year1rsdol_real" localSheetId="7">#REF!</definedName>
    <definedName name="Year1rsdol_real" localSheetId="8">#REF!</definedName>
    <definedName name="Year1rsdol_real" localSheetId="3">#REF!</definedName>
    <definedName name="Year1rsdol_real">#REF!</definedName>
    <definedName name="Year1sccmt" localSheetId="7">#REF!</definedName>
    <definedName name="Year1sccmt" localSheetId="8">#REF!</definedName>
    <definedName name="Year1sccmt" localSheetId="3">#REF!</definedName>
    <definedName name="Year1sccmt">#REF!</definedName>
    <definedName name="Year1sccnt" localSheetId="7">#REF!</definedName>
    <definedName name="Year1sccnt" localSheetId="8">#REF!</definedName>
    <definedName name="Year1sccnt" localSheetId="3">#REF!</definedName>
    <definedName name="Year1sccnt">#REF!</definedName>
    <definedName name="Year1scdol" localSheetId="7">#REF!</definedName>
    <definedName name="Year1scdol" localSheetId="8">#REF!</definedName>
    <definedName name="Year1scdol" localSheetId="3">#REF!</definedName>
    <definedName name="Year1scdol">#REF!</definedName>
    <definedName name="Year1sigdte" localSheetId="7">#REF!</definedName>
    <definedName name="Year1sigdte" localSheetId="8">#REF!</definedName>
    <definedName name="Year1sigdte" localSheetId="3">#REF!</definedName>
    <definedName name="Year1sigdte">#REF!</definedName>
    <definedName name="Year1signme" localSheetId="7">#REF!</definedName>
    <definedName name="Year1signme" localSheetId="8">#REF!</definedName>
    <definedName name="Year1signme" localSheetId="3">#REF!</definedName>
    <definedName name="Year1signme">#REF!</definedName>
    <definedName name="Year1stcmt" localSheetId="7">#REF!</definedName>
    <definedName name="Year1stcmt" localSheetId="8">#REF!</definedName>
    <definedName name="Year1stcmt" localSheetId="3">#REF!</definedName>
    <definedName name="Year1stcmt">#REF!</definedName>
    <definedName name="Year1stdol" localSheetId="7">#REF!</definedName>
    <definedName name="Year1stdol" localSheetId="8">#REF!</definedName>
    <definedName name="Year1stdol" localSheetId="3">#REF!</definedName>
    <definedName name="Year1stdol">#REF!</definedName>
    <definedName name="Year1subcmt" localSheetId="7">#REF!</definedName>
    <definedName name="Year1subcmt" localSheetId="8">#REF!</definedName>
    <definedName name="Year1subcmt" localSheetId="3">#REF!</definedName>
    <definedName name="Year1subcmt">#REF!</definedName>
    <definedName name="Year1subdol" localSheetId="7">#REF!</definedName>
    <definedName name="Year1subdol" localSheetId="8">#REF!</definedName>
    <definedName name="Year1subdol" localSheetId="3">#REF!</definedName>
    <definedName name="Year1subdol">#REF!</definedName>
    <definedName name="Year1sucmt" localSheetId="7">#REF!</definedName>
    <definedName name="Year1sucmt" localSheetId="8">#REF!</definedName>
    <definedName name="Year1sucmt" localSheetId="3">#REF!</definedName>
    <definedName name="Year1sucmt">#REF!</definedName>
    <definedName name="Year1sudol" localSheetId="7">#REF!</definedName>
    <definedName name="Year1sudol" localSheetId="8">#REF!</definedName>
    <definedName name="Year1sudol" localSheetId="3">#REF!</definedName>
    <definedName name="Year1sudol">#REF!</definedName>
    <definedName name="Year1SUMR01" localSheetId="7">#REF!</definedName>
    <definedName name="Year1SUMR01" localSheetId="8">#REF!</definedName>
    <definedName name="Year1SUMR01" localSheetId="3">#REF!</definedName>
    <definedName name="Year1SUMR01">#REF!</definedName>
    <definedName name="Year1SUMR02" localSheetId="7">#REF!</definedName>
    <definedName name="Year1SUMR02" localSheetId="8">#REF!</definedName>
    <definedName name="Year1SUMR02" localSheetId="3">#REF!</definedName>
    <definedName name="Year1SUMR02">#REF!</definedName>
    <definedName name="Year1SUMR03" localSheetId="7">#REF!</definedName>
    <definedName name="Year1SUMR03" localSheetId="8">#REF!</definedName>
    <definedName name="Year1SUMR03" localSheetId="3">#REF!</definedName>
    <definedName name="Year1SUMR03">#REF!</definedName>
    <definedName name="Year1SUMR04" localSheetId="7">#REF!</definedName>
    <definedName name="Year1SUMR04" localSheetId="8">#REF!</definedName>
    <definedName name="Year1SUMR04" localSheetId="3">#REF!</definedName>
    <definedName name="Year1SUMR04">#REF!</definedName>
    <definedName name="Year1SUMR05" localSheetId="7">#REF!</definedName>
    <definedName name="Year1SUMR05" localSheetId="8">#REF!</definedName>
    <definedName name="Year1SUMR05" localSheetId="3">#REF!</definedName>
    <definedName name="Year1SUMR05">#REF!</definedName>
    <definedName name="Year1tpcnt" localSheetId="7">#REF!</definedName>
    <definedName name="Year1tpcnt" localSheetId="8">#REF!</definedName>
    <definedName name="Year1tpcnt" localSheetId="3">#REF!</definedName>
    <definedName name="Year1tpcnt">#REF!</definedName>
    <definedName name="Year1trcmt" localSheetId="7">#REF!</definedName>
    <definedName name="Year1trcmt" localSheetId="8">#REF!</definedName>
    <definedName name="Year1trcmt" localSheetId="3">#REF!</definedName>
    <definedName name="Year1trcmt">#REF!</definedName>
    <definedName name="Year1trdol" localSheetId="7">#REF!</definedName>
    <definedName name="Year1trdol" localSheetId="8">#REF!</definedName>
    <definedName name="Year1trdol" localSheetId="3">#REF!</definedName>
    <definedName name="Year1trdol">#REF!</definedName>
    <definedName name="Year1tscmt" localSheetId="7">#REF!</definedName>
    <definedName name="Year1tscmt" localSheetId="8">#REF!</definedName>
    <definedName name="Year1tscmt" localSheetId="3">#REF!</definedName>
    <definedName name="Year1tscmt">#REF!</definedName>
    <definedName name="Year1tsfcmt" localSheetId="7">#REF!</definedName>
    <definedName name="Year1tsfcmt" localSheetId="8">#REF!</definedName>
    <definedName name="Year1tsfcmt" localSheetId="3">#REF!</definedName>
    <definedName name="Year1tsfcmt">#REF!</definedName>
    <definedName name="Year1ugcmt" localSheetId="7">#REF!</definedName>
    <definedName name="Year1ugcmt" localSheetId="8">#REF!</definedName>
    <definedName name="Year1ugcmt" localSheetId="3">#REF!</definedName>
    <definedName name="Year1ugcmt">#REF!</definedName>
    <definedName name="Year1ugcnt" localSheetId="7">#REF!</definedName>
    <definedName name="Year1ugcnt" localSheetId="8">#REF!</definedName>
    <definedName name="Year1ugcnt" localSheetId="3">#REF!</definedName>
    <definedName name="Year1ugcnt">#REF!</definedName>
    <definedName name="Year1ugdol" localSheetId="7">#REF!</definedName>
    <definedName name="Year1ugdol" localSheetId="8">#REF!</definedName>
    <definedName name="Year1ugdol" localSheetId="3">#REF!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21" l="1"/>
  <c r="M32" i="21"/>
  <c r="M31" i="21"/>
  <c r="U15" i="21"/>
  <c r="O15" i="21"/>
  <c r="P15" i="21" s="1"/>
  <c r="O16" i="21"/>
  <c r="Q16" i="21" s="1"/>
  <c r="R16" i="21" s="1"/>
  <c r="N18" i="21"/>
  <c r="N15" i="21"/>
  <c r="B15" i="20"/>
  <c r="E6" i="11"/>
  <c r="M58" i="21"/>
  <c r="N32" i="21"/>
  <c r="Q15" i="21" l="1"/>
  <c r="M41" i="21"/>
  <c r="I17" i="21"/>
  <c r="AI104" i="21"/>
  <c r="AC104" i="21"/>
  <c r="W104" i="21"/>
  <c r="Q104" i="21"/>
  <c r="J76" i="21"/>
  <c r="H76" i="21" s="1"/>
  <c r="J77" i="21"/>
  <c r="J78" i="21"/>
  <c r="J79" i="21"/>
  <c r="J80" i="21"/>
  <c r="L104" i="21" l="1"/>
  <c r="AJ104" i="21" l="1"/>
  <c r="AD104" i="21"/>
  <c r="X104" i="21"/>
  <c r="R104" i="21"/>
  <c r="AF81" i="21"/>
  <c r="AG76" i="21"/>
  <c r="AA77" i="21"/>
  <c r="AC77" i="21" s="1"/>
  <c r="AA78" i="21"/>
  <c r="AC78" i="21" s="1"/>
  <c r="AA79" i="21"/>
  <c r="AC79" i="21" s="1"/>
  <c r="AA80" i="21"/>
  <c r="AC80" i="21" s="1"/>
  <c r="AA76" i="21"/>
  <c r="AC76" i="21" s="1"/>
  <c r="Z81" i="21"/>
  <c r="T81" i="21"/>
  <c r="U77" i="21"/>
  <c r="W77" i="21" s="1"/>
  <c r="U78" i="21"/>
  <c r="W78" i="21" s="1"/>
  <c r="U79" i="21"/>
  <c r="W79" i="21" s="1"/>
  <c r="U80" i="21"/>
  <c r="W80" i="21" s="1"/>
  <c r="U76" i="21"/>
  <c r="W76" i="21" s="1"/>
  <c r="W81" i="21" l="1"/>
  <c r="Y82" i="21" s="1"/>
  <c r="AC81" i="21"/>
  <c r="AE82" i="21" s="1"/>
  <c r="AI76" i="21"/>
  <c r="U81" i="21"/>
  <c r="AA81" i="21"/>
  <c r="O76" i="21" l="1"/>
  <c r="Q76" i="21" s="1"/>
  <c r="Q77" i="21"/>
  <c r="Q78" i="21"/>
  <c r="Q79" i="21"/>
  <c r="Q80" i="21"/>
  <c r="N81" i="21"/>
  <c r="G81" i="21"/>
  <c r="H77" i="21"/>
  <c r="H78" i="21"/>
  <c r="H79" i="21"/>
  <c r="H80" i="21"/>
  <c r="Q81" i="21" l="1"/>
  <c r="N6" i="10"/>
  <c r="I13" i="21"/>
  <c r="I15" i="21"/>
  <c r="AL55" i="21" l="1"/>
  <c r="AL52" i="21"/>
  <c r="AL53" i="21"/>
  <c r="AL54" i="21"/>
  <c r="AL56" i="21"/>
  <c r="S58" i="21"/>
  <c r="K15" i="21" l="1"/>
  <c r="L15" i="21" s="1"/>
  <c r="K80" i="21" l="1"/>
  <c r="K79" i="21"/>
  <c r="K78" i="21"/>
  <c r="K77" i="21"/>
  <c r="AK72" i="21"/>
  <c r="AE72" i="21"/>
  <c r="Y72" i="21"/>
  <c r="S72" i="21"/>
  <c r="M72" i="21"/>
  <c r="AL71" i="21"/>
  <c r="AL70" i="21"/>
  <c r="AL69" i="21"/>
  <c r="AL68" i="21"/>
  <c r="AL67" i="21"/>
  <c r="AL66" i="21"/>
  <c r="AK64" i="21"/>
  <c r="AE64" i="21"/>
  <c r="Y64" i="21"/>
  <c r="S64" i="21"/>
  <c r="M64" i="21"/>
  <c r="AL63" i="21"/>
  <c r="AL62" i="21"/>
  <c r="AL61" i="21"/>
  <c r="AK58" i="21"/>
  <c r="AE58" i="21"/>
  <c r="Y58" i="21"/>
  <c r="AL57" i="21"/>
  <c r="AL51" i="21"/>
  <c r="AL50" i="21"/>
  <c r="AL49" i="21"/>
  <c r="AL48" i="21"/>
  <c r="AL47" i="21"/>
  <c r="AL46" i="21"/>
  <c r="AL45" i="21"/>
  <c r="AL44" i="21"/>
  <c r="AL43" i="21"/>
  <c r="AK41" i="21"/>
  <c r="AE41" i="21"/>
  <c r="Y41" i="21"/>
  <c r="S41" i="21"/>
  <c r="AL40" i="21"/>
  <c r="AL39" i="21"/>
  <c r="AL38" i="21"/>
  <c r="N34" i="21"/>
  <c r="K34" i="21"/>
  <c r="M34" i="21" s="1"/>
  <c r="I34" i="21"/>
  <c r="N33" i="21"/>
  <c r="T33" i="21" s="1"/>
  <c r="K33" i="21"/>
  <c r="M33" i="21" s="1"/>
  <c r="I33" i="21"/>
  <c r="T32" i="21"/>
  <c r="Z32" i="21" s="1"/>
  <c r="AF32" i="21" s="1"/>
  <c r="K32" i="21"/>
  <c r="I32" i="21"/>
  <c r="K31" i="21"/>
  <c r="I31" i="21"/>
  <c r="N30" i="21"/>
  <c r="T30" i="21" s="1"/>
  <c r="K30" i="21"/>
  <c r="L30" i="21" s="1"/>
  <c r="M30" i="21" s="1"/>
  <c r="I30" i="21"/>
  <c r="N29" i="21"/>
  <c r="T29" i="21" s="1"/>
  <c r="Z29" i="21" s="1"/>
  <c r="K29" i="21"/>
  <c r="L29" i="21" s="1"/>
  <c r="M29" i="21" s="1"/>
  <c r="I29" i="21"/>
  <c r="N28" i="21"/>
  <c r="T28" i="21" s="1"/>
  <c r="K28" i="21"/>
  <c r="L28" i="21" s="1"/>
  <c r="M28" i="21" s="1"/>
  <c r="I28" i="21"/>
  <c r="N27" i="21"/>
  <c r="T27" i="21" s="1"/>
  <c r="Z27" i="21" s="1"/>
  <c r="K27" i="21"/>
  <c r="L27" i="21" s="1"/>
  <c r="M27" i="21" s="1"/>
  <c r="I27" i="21"/>
  <c r="N26" i="21"/>
  <c r="K26" i="21"/>
  <c r="L26" i="21" s="1"/>
  <c r="M26" i="21" s="1"/>
  <c r="I26" i="21"/>
  <c r="N25" i="21"/>
  <c r="T25" i="21" s="1"/>
  <c r="K25" i="21"/>
  <c r="L25" i="21" s="1"/>
  <c r="M25" i="21" s="1"/>
  <c r="I25" i="21"/>
  <c r="N24" i="21"/>
  <c r="T24" i="21" s="1"/>
  <c r="Z24" i="21" s="1"/>
  <c r="AF24" i="21" s="1"/>
  <c r="K24" i="21"/>
  <c r="L24" i="21" s="1"/>
  <c r="M24" i="21" s="1"/>
  <c r="I24" i="21"/>
  <c r="N23" i="21"/>
  <c r="T23" i="21" s="1"/>
  <c r="Z23" i="21" s="1"/>
  <c r="K23" i="21"/>
  <c r="L23" i="21" s="1"/>
  <c r="M23" i="21" s="1"/>
  <c r="I23" i="21"/>
  <c r="N22" i="21"/>
  <c r="T22" i="21" s="1"/>
  <c r="K22" i="21"/>
  <c r="L22" i="21" s="1"/>
  <c r="M22" i="21" s="1"/>
  <c r="I22" i="21"/>
  <c r="N21" i="21"/>
  <c r="T21" i="21" s="1"/>
  <c r="Z21" i="21" s="1"/>
  <c r="AF21" i="21" s="1"/>
  <c r="K21" i="21"/>
  <c r="L21" i="21" s="1"/>
  <c r="M21" i="21" s="1"/>
  <c r="I21" i="21"/>
  <c r="N20" i="21"/>
  <c r="T20" i="21" s="1"/>
  <c r="K20" i="21"/>
  <c r="L20" i="21" s="1"/>
  <c r="M20" i="21" s="1"/>
  <c r="I20" i="21"/>
  <c r="N19" i="21"/>
  <c r="T19" i="21" s="1"/>
  <c r="Z19" i="21" s="1"/>
  <c r="AF19" i="21" s="1"/>
  <c r="K19" i="21"/>
  <c r="L19" i="21" s="1"/>
  <c r="M19" i="21" s="1"/>
  <c r="I19" i="21"/>
  <c r="K18" i="21"/>
  <c r="L18" i="21" s="1"/>
  <c r="M18" i="21" s="1"/>
  <c r="I18" i="21"/>
  <c r="N17" i="21"/>
  <c r="T17" i="21" s="1"/>
  <c r="Z17" i="21" s="1"/>
  <c r="K17" i="21"/>
  <c r="L17" i="21" s="1"/>
  <c r="M17" i="21" s="1"/>
  <c r="N16" i="21"/>
  <c r="T16" i="21" s="1"/>
  <c r="Z16" i="21" s="1"/>
  <c r="AF16" i="21" s="1"/>
  <c r="K16" i="21"/>
  <c r="I16" i="21"/>
  <c r="T15" i="21"/>
  <c r="K13" i="21"/>
  <c r="D8" i="21"/>
  <c r="L77" i="21" l="1"/>
  <c r="L78" i="21"/>
  <c r="L79" i="21"/>
  <c r="L80" i="21"/>
  <c r="N13" i="21"/>
  <c r="S12" i="21"/>
  <c r="L16" i="21"/>
  <c r="M16" i="21" s="1"/>
  <c r="AL72" i="21"/>
  <c r="AM72" i="21" s="1"/>
  <c r="AL64" i="21"/>
  <c r="AM64" i="21" s="1"/>
  <c r="Z15" i="21"/>
  <c r="AF23" i="21"/>
  <c r="M15" i="21"/>
  <c r="Z25" i="21"/>
  <c r="Z33" i="21"/>
  <c r="Z22" i="21"/>
  <c r="K35" i="21"/>
  <c r="AL58" i="21"/>
  <c r="AM58" i="21" s="1"/>
  <c r="Z20" i="21"/>
  <c r="AF27" i="21"/>
  <c r="T13" i="21"/>
  <c r="Z30" i="21"/>
  <c r="AK12" i="21"/>
  <c r="T26" i="21"/>
  <c r="T31" i="21"/>
  <c r="AL41" i="21"/>
  <c r="AM41" i="21" s="1"/>
  <c r="AF13" i="21"/>
  <c r="AF17" i="21"/>
  <c r="AE12" i="21"/>
  <c r="Z13" i="21"/>
  <c r="Y12" i="21"/>
  <c r="Z28" i="21"/>
  <c r="AF29" i="21"/>
  <c r="T34" i="21"/>
  <c r="T18" i="21"/>
  <c r="V20" i="10"/>
  <c r="V19" i="10"/>
  <c r="V18" i="10"/>
  <c r="V17" i="10"/>
  <c r="T20" i="10"/>
  <c r="T19" i="10"/>
  <c r="T18" i="10"/>
  <c r="T17" i="10"/>
  <c r="R20" i="10"/>
  <c r="R19" i="10"/>
  <c r="R18" i="10"/>
  <c r="R17" i="10"/>
  <c r="P20" i="10"/>
  <c r="P19" i="10"/>
  <c r="P18" i="10"/>
  <c r="P17" i="10"/>
  <c r="N20" i="10"/>
  <c r="N19" i="10"/>
  <c r="N18" i="10"/>
  <c r="N17" i="10"/>
  <c r="AG15" i="21" l="1"/>
  <c r="U16" i="21"/>
  <c r="AG16" i="21"/>
  <c r="AA15" i="21"/>
  <c r="AB15" i="21" s="1"/>
  <c r="O18" i="21"/>
  <c r="AA16" i="21"/>
  <c r="R79" i="21"/>
  <c r="R78" i="21"/>
  <c r="R80" i="21"/>
  <c r="R77" i="21"/>
  <c r="L35" i="21"/>
  <c r="M35" i="21"/>
  <c r="M96" i="21" s="1"/>
  <c r="AF28" i="21"/>
  <c r="AF33" i="21"/>
  <c r="Z31" i="21"/>
  <c r="AF30" i="21"/>
  <c r="AF20" i="21"/>
  <c r="AF22" i="21"/>
  <c r="AF25" i="21"/>
  <c r="Z34" i="21"/>
  <c r="O32" i="21"/>
  <c r="U32" i="21" s="1"/>
  <c r="AA32" i="21" s="1"/>
  <c r="AG32" i="21" s="1"/>
  <c r="O24" i="21"/>
  <c r="O27" i="21"/>
  <c r="U27" i="21" s="1"/>
  <c r="AA27" i="21" s="1"/>
  <c r="AG27" i="21" s="1"/>
  <c r="AH27" i="21" s="1"/>
  <c r="O19" i="21"/>
  <c r="U19" i="21" s="1"/>
  <c r="AA19" i="21" s="1"/>
  <c r="AG19" i="21" s="1"/>
  <c r="O33" i="21"/>
  <c r="U33" i="21" s="1"/>
  <c r="AA33" i="21" s="1"/>
  <c r="O25" i="21"/>
  <c r="U25" i="21" s="1"/>
  <c r="AA25" i="21" s="1"/>
  <c r="O28" i="21"/>
  <c r="U28" i="21" s="1"/>
  <c r="AA28" i="21" s="1"/>
  <c r="O20" i="21"/>
  <c r="U20" i="21" s="1"/>
  <c r="AA20" i="21" s="1"/>
  <c r="O34" i="21"/>
  <c r="U34" i="21" s="1"/>
  <c r="O21" i="21"/>
  <c r="U21" i="21" s="1"/>
  <c r="AA21" i="21" s="1"/>
  <c r="AG21" i="21" s="1"/>
  <c r="O17" i="21"/>
  <c r="O31" i="21"/>
  <c r="U31" i="21" s="1"/>
  <c r="O30" i="21"/>
  <c r="U30" i="21" s="1"/>
  <c r="AA30" i="21" s="1"/>
  <c r="O29" i="21"/>
  <c r="U29" i="21" s="1"/>
  <c r="AA29" i="21" s="1"/>
  <c r="AG29" i="21" s="1"/>
  <c r="AH29" i="21" s="1"/>
  <c r="O26" i="21"/>
  <c r="U26" i="21" s="1"/>
  <c r="O22" i="21"/>
  <c r="U22" i="21" s="1"/>
  <c r="AA22" i="21" s="1"/>
  <c r="U24" i="21"/>
  <c r="AA24" i="21" s="1"/>
  <c r="AG24" i="21" s="1"/>
  <c r="U18" i="21"/>
  <c r="V18" i="21" s="1"/>
  <c r="O23" i="21"/>
  <c r="U23" i="21" s="1"/>
  <c r="AA23" i="21" s="1"/>
  <c r="AG23" i="21" s="1"/>
  <c r="AH23" i="21" s="1"/>
  <c r="Q13" i="21"/>
  <c r="W13" i="21" s="1"/>
  <c r="AC13" i="21" s="1"/>
  <c r="AI13" i="21" s="1"/>
  <c r="P13" i="21"/>
  <c r="V13" i="21" s="1"/>
  <c r="AB13" i="21" s="1"/>
  <c r="AH13" i="21" s="1"/>
  <c r="Z26" i="21"/>
  <c r="Z18" i="21"/>
  <c r="AF15" i="21"/>
  <c r="V10" i="10"/>
  <c r="V9" i="10"/>
  <c r="V8" i="10"/>
  <c r="V7" i="10"/>
  <c r="T10" i="10"/>
  <c r="T9" i="10"/>
  <c r="T8" i="10"/>
  <c r="T7" i="10"/>
  <c r="R10" i="10"/>
  <c r="R9" i="10"/>
  <c r="R8" i="10"/>
  <c r="R7" i="10"/>
  <c r="P10" i="10"/>
  <c r="P9" i="10"/>
  <c r="P8" i="10"/>
  <c r="P7" i="10"/>
  <c r="N10" i="10"/>
  <c r="N9" i="10"/>
  <c r="N8" i="10"/>
  <c r="N7" i="10"/>
  <c r="U17" i="21" l="1"/>
  <c r="AA17" i="21" s="1"/>
  <c r="AG17" i="21" s="1"/>
  <c r="AH17" i="21" s="1"/>
  <c r="P17" i="21"/>
  <c r="X80" i="21"/>
  <c r="AD80" i="21" s="1"/>
  <c r="X78" i="21"/>
  <c r="X79" i="21"/>
  <c r="AD79" i="21" s="1"/>
  <c r="X77" i="21"/>
  <c r="Y83" i="21"/>
  <c r="AE83" i="21"/>
  <c r="AH15" i="21"/>
  <c r="AB30" i="21"/>
  <c r="AG30" i="21"/>
  <c r="AH30" i="21" s="1"/>
  <c r="AB25" i="21"/>
  <c r="AG25" i="21"/>
  <c r="AH25" i="21" s="1"/>
  <c r="AB33" i="21"/>
  <c r="AG33" i="21"/>
  <c r="AH33" i="21" s="1"/>
  <c r="AB20" i="21"/>
  <c r="AG20" i="21"/>
  <c r="AH20" i="21" s="1"/>
  <c r="AB28" i="21"/>
  <c r="AG28" i="21"/>
  <c r="AH28" i="21" s="1"/>
  <c r="V31" i="21"/>
  <c r="AA31" i="21"/>
  <c r="AC31" i="21" s="1"/>
  <c r="AB22" i="21"/>
  <c r="AG22" i="21"/>
  <c r="AH22" i="21" s="1"/>
  <c r="V26" i="21"/>
  <c r="AA26" i="21"/>
  <c r="V34" i="21"/>
  <c r="AA34" i="21"/>
  <c r="AA18" i="21"/>
  <c r="AC18" i="21" s="1"/>
  <c r="AI29" i="21"/>
  <c r="W26" i="21"/>
  <c r="AC25" i="21"/>
  <c r="AC15" i="21"/>
  <c r="AD15" i="21" s="1"/>
  <c r="AI17" i="21"/>
  <c r="AI23" i="21"/>
  <c r="P18" i="21"/>
  <c r="Q18" i="21"/>
  <c r="AF34" i="21"/>
  <c r="P22" i="21"/>
  <c r="Q22" i="21"/>
  <c r="AI27" i="21"/>
  <c r="AH21" i="21"/>
  <c r="AI21" i="21"/>
  <c r="AH24" i="21"/>
  <c r="AI24" i="21"/>
  <c r="AH19" i="21"/>
  <c r="AI19" i="21"/>
  <c r="P23" i="21"/>
  <c r="Q23" i="21"/>
  <c r="V28" i="21"/>
  <c r="W28" i="21"/>
  <c r="AB29" i="21"/>
  <c r="AC29" i="21"/>
  <c r="Q24" i="21"/>
  <c r="P24" i="21"/>
  <c r="V23" i="21"/>
  <c r="W23" i="21"/>
  <c r="AH32" i="21"/>
  <c r="AI32" i="21"/>
  <c r="AK32" i="21" s="1"/>
  <c r="V17" i="21"/>
  <c r="W17" i="21"/>
  <c r="P26" i="21"/>
  <c r="Q26" i="21"/>
  <c r="V15" i="21"/>
  <c r="W15" i="21"/>
  <c r="X15" i="21" s="1"/>
  <c r="V29" i="21"/>
  <c r="W29" i="21"/>
  <c r="P25" i="21"/>
  <c r="Q25" i="21"/>
  <c r="W34" i="21"/>
  <c r="Y34" i="21" s="1"/>
  <c r="Q21" i="21"/>
  <c r="P21" i="21"/>
  <c r="AC33" i="21"/>
  <c r="AE33" i="21" s="1"/>
  <c r="V25" i="21"/>
  <c r="W25" i="21"/>
  <c r="AB24" i="21"/>
  <c r="AC24" i="21"/>
  <c r="AB27" i="21"/>
  <c r="AC27" i="21"/>
  <c r="AB19" i="21"/>
  <c r="AC19" i="21"/>
  <c r="V16" i="21"/>
  <c r="W16" i="21"/>
  <c r="P28" i="21"/>
  <c r="Q28" i="21"/>
  <c r="P33" i="21"/>
  <c r="Q33" i="21"/>
  <c r="S33" i="21" s="1"/>
  <c r="AC30" i="21"/>
  <c r="AH16" i="21"/>
  <c r="AI16" i="21"/>
  <c r="P31" i="21"/>
  <c r="Q31" i="21"/>
  <c r="V21" i="21"/>
  <c r="W21" i="21"/>
  <c r="AF31" i="21"/>
  <c r="V33" i="21"/>
  <c r="W33" i="21"/>
  <c r="Y33" i="21" s="1"/>
  <c r="AB17" i="21"/>
  <c r="AC17" i="21"/>
  <c r="P20" i="21"/>
  <c r="Q20" i="21"/>
  <c r="AB23" i="21"/>
  <c r="AC23" i="21"/>
  <c r="R15" i="21"/>
  <c r="V22" i="21"/>
  <c r="W22" i="21"/>
  <c r="V20" i="21"/>
  <c r="W20" i="21"/>
  <c r="W18" i="21"/>
  <c r="AF26" i="21"/>
  <c r="V32" i="21"/>
  <c r="W32" i="21"/>
  <c r="Y32" i="21" s="1"/>
  <c r="Q29" i="21"/>
  <c r="P29" i="21"/>
  <c r="Q17" i="21"/>
  <c r="P34" i="21"/>
  <c r="Q34" i="21"/>
  <c r="S34" i="21" s="1"/>
  <c r="V30" i="21"/>
  <c r="W30" i="21"/>
  <c r="AC28" i="21"/>
  <c r="V27" i="21"/>
  <c r="W27" i="21"/>
  <c r="AC20" i="21"/>
  <c r="V24" i="21"/>
  <c r="W24" i="21"/>
  <c r="P27" i="21"/>
  <c r="Q27" i="21"/>
  <c r="AF18" i="21"/>
  <c r="AB21" i="21"/>
  <c r="AC21" i="21"/>
  <c r="P30" i="21"/>
  <c r="Q30" i="21"/>
  <c r="V19" i="21"/>
  <c r="W19" i="21"/>
  <c r="AB16" i="21"/>
  <c r="AC16" i="21"/>
  <c r="AB32" i="21"/>
  <c r="AC32" i="21"/>
  <c r="AE32" i="21" s="1"/>
  <c r="P19" i="21"/>
  <c r="Q19" i="21"/>
  <c r="P16" i="21"/>
  <c r="S16" i="21"/>
  <c r="Q32" i="21"/>
  <c r="S32" i="21" s="1"/>
  <c r="P32" i="21"/>
  <c r="AC22" i="21"/>
  <c r="W31" i="21"/>
  <c r="M26" i="20"/>
  <c r="N26" i="20" s="1"/>
  <c r="J26" i="20"/>
  <c r="K26" i="20" s="1"/>
  <c r="H26" i="20"/>
  <c r="G26" i="20"/>
  <c r="D26" i="20"/>
  <c r="E26" i="20" s="1"/>
  <c r="B26" i="20"/>
  <c r="M15" i="20"/>
  <c r="N15" i="20" s="1"/>
  <c r="J15" i="20"/>
  <c r="K15" i="20" s="1"/>
  <c r="H15" i="20"/>
  <c r="G15" i="20"/>
  <c r="D15" i="20"/>
  <c r="E15" i="20" s="1"/>
  <c r="AD22" i="21" l="1"/>
  <c r="AE22" i="21" s="1"/>
  <c r="R23" i="21"/>
  <c r="S23" i="21" s="1"/>
  <c r="AD28" i="21"/>
  <c r="AE28" i="21" s="1"/>
  <c r="AD30" i="21"/>
  <c r="AE30" i="21" s="1"/>
  <c r="R22" i="21"/>
  <c r="S22" i="21" s="1"/>
  <c r="AD25" i="21"/>
  <c r="AE25" i="21" s="1"/>
  <c r="R27" i="21"/>
  <c r="S27" i="21" s="1"/>
  <c r="AJ19" i="21"/>
  <c r="AK19" i="21" s="1"/>
  <c r="AL19" i="21" s="1"/>
  <c r="X19" i="21"/>
  <c r="Y19" i="21" s="1"/>
  <c r="X21" i="21"/>
  <c r="Y21" i="21" s="1"/>
  <c r="R24" i="21"/>
  <c r="S24" i="21" s="1"/>
  <c r="AJ29" i="21"/>
  <c r="AK29" i="21" s="1"/>
  <c r="AE31" i="21"/>
  <c r="AJ27" i="21"/>
  <c r="AK27" i="21" s="1"/>
  <c r="X30" i="21"/>
  <c r="Y30" i="21" s="1"/>
  <c r="AD27" i="21"/>
  <c r="AE27" i="21" s="1"/>
  <c r="R20" i="21"/>
  <c r="S20" i="21" s="1"/>
  <c r="R28" i="21"/>
  <c r="S28" i="21" s="1"/>
  <c r="AD24" i="21"/>
  <c r="AE24" i="21" s="1"/>
  <c r="R25" i="21"/>
  <c r="S25" i="21" s="1"/>
  <c r="X17" i="21"/>
  <c r="Y17" i="21" s="1"/>
  <c r="AD29" i="21"/>
  <c r="AE29" i="21" s="1"/>
  <c r="AJ24" i="21"/>
  <c r="AK24" i="21" s="1"/>
  <c r="AL24" i="21" s="1"/>
  <c r="X23" i="21"/>
  <c r="Y23" i="21" s="1"/>
  <c r="X24" i="21"/>
  <c r="Y24" i="21" s="1"/>
  <c r="R19" i="21"/>
  <c r="S19" i="21" s="1"/>
  <c r="R30" i="21"/>
  <c r="S30" i="21" s="1"/>
  <c r="X20" i="21"/>
  <c r="Y20" i="21" s="1"/>
  <c r="S31" i="21"/>
  <c r="R29" i="21"/>
  <c r="S29" i="21" s="1"/>
  <c r="AD19" i="21"/>
  <c r="AE19" i="21" s="1"/>
  <c r="AD23" i="21"/>
  <c r="AE23" i="21" s="1"/>
  <c r="R26" i="21"/>
  <c r="S26" i="21" s="1"/>
  <c r="AD20" i="21"/>
  <c r="AE20" i="21" s="1"/>
  <c r="R17" i="21"/>
  <c r="S17" i="21" s="1"/>
  <c r="AD17" i="21"/>
  <c r="AE17" i="21" s="1"/>
  <c r="X25" i="21"/>
  <c r="Y25" i="21" s="1"/>
  <c r="X29" i="21"/>
  <c r="Y29" i="21" s="1"/>
  <c r="X28" i="21"/>
  <c r="Y28" i="21" s="1"/>
  <c r="AJ21" i="21"/>
  <c r="AK21" i="21" s="1"/>
  <c r="AL21" i="21" s="1"/>
  <c r="AJ23" i="21"/>
  <c r="AK23" i="21" s="1"/>
  <c r="R21" i="21"/>
  <c r="S21" i="21" s="1"/>
  <c r="X26" i="21"/>
  <c r="Y26" i="21" s="1"/>
  <c r="Y31" i="21"/>
  <c r="AD21" i="21"/>
  <c r="AE21" i="21" s="1"/>
  <c r="X27" i="21"/>
  <c r="Y27" i="21" s="1"/>
  <c r="X22" i="21"/>
  <c r="Y22" i="21" s="1"/>
  <c r="AJ17" i="21"/>
  <c r="AK17" i="21" s="1"/>
  <c r="AL17" i="21" s="1"/>
  <c r="AD16" i="21"/>
  <c r="AE16" i="21" s="1"/>
  <c r="X16" i="21"/>
  <c r="Y16" i="21" s="1"/>
  <c r="AJ16" i="21"/>
  <c r="AK16" i="21" s="1"/>
  <c r="Y18" i="21"/>
  <c r="X18" i="21"/>
  <c r="R18" i="21"/>
  <c r="S18" i="21" s="1"/>
  <c r="AD18" i="21"/>
  <c r="AE18" i="21" s="1"/>
  <c r="AD78" i="21"/>
  <c r="AD77" i="21"/>
  <c r="AI30" i="21"/>
  <c r="AI25" i="21"/>
  <c r="AI22" i="21"/>
  <c r="AI33" i="21"/>
  <c r="AK33" i="21" s="1"/>
  <c r="AL33" i="21" s="1"/>
  <c r="AB34" i="21"/>
  <c r="AG34" i="21"/>
  <c r="AH34" i="21" s="1"/>
  <c r="AI28" i="21"/>
  <c r="AI15" i="21"/>
  <c r="AJ15" i="21" s="1"/>
  <c r="AB26" i="21"/>
  <c r="AG26" i="21"/>
  <c r="AH26" i="21" s="1"/>
  <c r="AC26" i="21"/>
  <c r="AC34" i="21"/>
  <c r="AE34" i="21" s="1"/>
  <c r="AI20" i="21"/>
  <c r="AB18" i="21"/>
  <c r="AG18" i="21"/>
  <c r="AH18" i="21" s="1"/>
  <c r="AB31" i="21"/>
  <c r="AG31" i="21"/>
  <c r="AH31" i="21" s="1"/>
  <c r="AL32" i="21"/>
  <c r="W35" i="21"/>
  <c r="Q35" i="21"/>
  <c r="AE15" i="21"/>
  <c r="AL29" i="21" l="1"/>
  <c r="AL27" i="21"/>
  <c r="AL23" i="21"/>
  <c r="AD26" i="21"/>
  <c r="AD35" i="21" s="1"/>
  <c r="AK25" i="21"/>
  <c r="AL25" i="21" s="1"/>
  <c r="AJ25" i="21"/>
  <c r="AL16" i="21"/>
  <c r="AJ30" i="21"/>
  <c r="AK30" i="21" s="1"/>
  <c r="AL30" i="21" s="1"/>
  <c r="AJ28" i="21"/>
  <c r="AK28" i="21" s="1"/>
  <c r="AL28" i="21" s="1"/>
  <c r="AJ20" i="21"/>
  <c r="AK20" i="21" s="1"/>
  <c r="AL20" i="21" s="1"/>
  <c r="AJ22" i="21"/>
  <c r="AK22" i="21" s="1"/>
  <c r="AL22" i="21" s="1"/>
  <c r="AI31" i="21"/>
  <c r="AI34" i="21"/>
  <c r="AK34" i="21" s="1"/>
  <c r="AL34" i="21" s="1"/>
  <c r="AC35" i="21"/>
  <c r="AI26" i="21"/>
  <c r="AI18" i="21"/>
  <c r="AJ18" i="21" s="1"/>
  <c r="AK15" i="21"/>
  <c r="X35" i="21"/>
  <c r="Y15" i="21"/>
  <c r="Y35" i="21" s="1"/>
  <c r="Y96" i="21" s="1"/>
  <c r="R35" i="21"/>
  <c r="S15" i="21"/>
  <c r="S35" i="21" s="1"/>
  <c r="S96" i="21" s="1"/>
  <c r="N30" i="12"/>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AE26" i="21" l="1"/>
  <c r="AE35" i="21" s="1"/>
  <c r="AJ26" i="21"/>
  <c r="AK26" i="21" s="1"/>
  <c r="AL26" i="21" s="1"/>
  <c r="AK31" i="21"/>
  <c r="AL31" i="21" s="1"/>
  <c r="AE94" i="21"/>
  <c r="AE95" i="21" s="1"/>
  <c r="AE96" i="21"/>
  <c r="AI35" i="21"/>
  <c r="AL15" i="21"/>
  <c r="Y94" i="21"/>
  <c r="D11" i="12"/>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AK18" i="21" l="1"/>
  <c r="AJ35" i="21"/>
  <c r="N54" i="12"/>
  <c r="E57" i="12"/>
  <c r="I57" i="12"/>
  <c r="K57" i="12"/>
  <c r="M57" i="12"/>
  <c r="G57" i="12"/>
  <c r="N31" i="12"/>
  <c r="N41" i="12"/>
  <c r="N21" i="12"/>
  <c r="N11" i="12"/>
  <c r="AL18" i="21" l="1"/>
  <c r="AK35" i="21"/>
  <c r="AK96" i="21" s="1"/>
  <c r="O57" i="12"/>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AL35" i="21" l="1"/>
  <c r="AM35" i="21" s="1"/>
  <c r="O18" i="8"/>
  <c r="O10" i="8"/>
  <c r="O16" i="8"/>
  <c r="O12" i="8"/>
  <c r="O8" i="8"/>
  <c r="O24" i="8"/>
  <c r="O23" i="8"/>
  <c r="O22" i="8"/>
  <c r="O21" i="8"/>
  <c r="O20" i="8"/>
  <c r="O19" i="8"/>
  <c r="O17" i="8"/>
  <c r="O14" i="8"/>
  <c r="O13" i="8"/>
  <c r="O9" i="8"/>
  <c r="O15" i="8"/>
  <c r="O11" i="8"/>
  <c r="O7" i="8"/>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O13" i="11" s="1"/>
  <c r="E12" i="11"/>
  <c r="O12" i="11" s="1"/>
  <c r="E11" i="11"/>
  <c r="O11" i="11" s="1"/>
  <c r="E10" i="11"/>
  <c r="O10" i="11" s="1"/>
  <c r="E9" i="11"/>
  <c r="E8" i="11"/>
  <c r="O8" i="11" s="1"/>
  <c r="E7" i="11"/>
  <c r="N6" i="11"/>
  <c r="M6" i="11"/>
  <c r="K6" i="11"/>
  <c r="I6" i="11"/>
  <c r="I17" i="11" s="1"/>
  <c r="G6"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11" i="10"/>
  <c r="M17" i="11" l="1"/>
  <c r="O6" i="11"/>
  <c r="V24" i="10"/>
  <c r="T24" i="10"/>
  <c r="R24" i="10"/>
  <c r="P24" i="10"/>
  <c r="O7" i="11"/>
  <c r="G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K51" i="9" l="1"/>
  <c r="M51" i="9" s="1"/>
  <c r="K15" i="9" l="1"/>
  <c r="M47" i="9" s="1"/>
  <c r="O81" i="21" l="1"/>
  <c r="S82" i="21" l="1"/>
  <c r="S83" i="21" l="1"/>
  <c r="S94" i="21" s="1"/>
  <c r="S95" i="21" l="1"/>
  <c r="Y95" i="21"/>
  <c r="AG77" i="21"/>
  <c r="AG78" i="21"/>
  <c r="AI78" i="21" s="1"/>
  <c r="AG79" i="21"/>
  <c r="AI79" i="21" s="1"/>
  <c r="AG80" i="21"/>
  <c r="AI80" i="21" s="1"/>
  <c r="AG81" i="21" l="1"/>
  <c r="AM80" i="21"/>
  <c r="AJ80" i="21"/>
  <c r="AM79" i="21"/>
  <c r="AJ79" i="21"/>
  <c r="AM78" i="21"/>
  <c r="AJ78" i="21"/>
  <c r="AI77" i="21"/>
  <c r="AM77" i="21" l="1"/>
  <c r="AJ77" i="21"/>
  <c r="AI81" i="21"/>
  <c r="AK82" i="21" l="1"/>
  <c r="AK83" i="21" l="1"/>
  <c r="K76" i="21"/>
  <c r="L76" i="21" s="1"/>
  <c r="AK94" i="21" l="1"/>
  <c r="H81" i="21"/>
  <c r="L81" i="21"/>
  <c r="R76" i="21"/>
  <c r="R81" i="21" s="1"/>
  <c r="K81" i="21"/>
  <c r="AM76" i="21"/>
  <c r="S97" i="21" l="1"/>
  <c r="S98" i="21" s="1"/>
  <c r="R108" i="21" s="1"/>
  <c r="AK95" i="21"/>
  <c r="M82" i="21"/>
  <c r="M83" i="21" s="1"/>
  <c r="AM81" i="21"/>
  <c r="X76" i="21"/>
  <c r="X81" i="21" s="1"/>
  <c r="Y97" i="21" l="1"/>
  <c r="Y98" i="21" s="1"/>
  <c r="X108" i="21" s="1"/>
  <c r="AL83" i="21"/>
  <c r="AL82" i="21"/>
  <c r="AM82" i="21" s="1"/>
  <c r="AD76" i="21"/>
  <c r="AD81" i="21" s="1"/>
  <c r="AE97" i="21" l="1"/>
  <c r="AE98" i="21" s="1"/>
  <c r="AD108" i="21" s="1"/>
  <c r="M94" i="21"/>
  <c r="AJ76" i="21"/>
  <c r="AJ81" i="21" s="1"/>
  <c r="M95" i="21" l="1"/>
  <c r="AL95" i="21" s="1"/>
  <c r="AK97" i="21"/>
  <c r="AK98" i="21" s="1"/>
  <c r="AL94" i="21"/>
  <c r="AL96" i="21" l="1"/>
  <c r="M97" i="21"/>
  <c r="AL97" i="21" s="1"/>
  <c r="AJ108" i="21"/>
  <c r="M98" i="21" l="1"/>
  <c r="AL98" i="21" s="1"/>
  <c r="AM98" i="21" s="1"/>
  <c r="L108" i="21"/>
</calcChain>
</file>

<file path=xl/sharedStrings.xml><?xml version="1.0" encoding="utf-8"?>
<sst xmlns="http://schemas.openxmlformats.org/spreadsheetml/2006/main" count="864" uniqueCount="326">
  <si>
    <t>Project Title:</t>
  </si>
  <si>
    <t>Salary Inflation Rate</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</si>
  <si>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</si>
  <si>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</si>
  <si>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</si>
  <si>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</si>
  <si>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</si>
  <si>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</si>
  <si>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</si>
  <si>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</si>
  <si>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</si>
  <si>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</si>
  <si>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</si>
  <si>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</si>
  <si>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</si>
  <si>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</si>
  <si>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</si>
  <si>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</si>
  <si>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</si>
  <si>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</si>
  <si>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</si>
  <si>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</si>
  <si>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</si>
  <si>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</si>
  <si>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</si>
  <si>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</si>
  <si>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</si>
  <si>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</si>
  <si>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</si>
  <si>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</si>
  <si>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</si>
  <si>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</si>
  <si>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</si>
  <si>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</si>
  <si>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</si>
  <si>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</si>
  <si>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</si>
  <si>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</si>
  <si>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</si>
  <si>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</si>
  <si>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</si>
  <si>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</si>
  <si>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</si>
  <si>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</si>
  <si>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</si>
  <si>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Indirect costs may be charged on the first $25,000 only for each subcontract.</t>
  </si>
  <si>
    <t>Direct</t>
  </si>
  <si>
    <t>Indirect</t>
  </si>
  <si>
    <t>Total</t>
  </si>
  <si>
    <t>[name of subrecipient 4]</t>
  </si>
  <si>
    <t>[name of subrecipient 5]</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</si>
  <si>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</si>
  <si>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</si>
  <si>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</si>
  <si>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</si>
  <si>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</si>
  <si>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</si>
  <si>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</si>
  <si>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</si>
  <si>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</si>
  <si>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</si>
  <si>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</si>
  <si>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</si>
  <si>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</si>
  <si>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TOTAL DIRECT COSTS:</t>
  </si>
  <si>
    <t>TOTAL COSTS REQUESTED:</t>
  </si>
  <si>
    <t>YEAR 2</t>
  </si>
  <si>
    <t>YEAR 3</t>
  </si>
  <si>
    <t>YEAR 4</t>
  </si>
  <si>
    <t>YEAR 5</t>
  </si>
  <si>
    <t>Senior/Key</t>
  </si>
  <si>
    <t>Yes</t>
  </si>
  <si>
    <t>No</t>
  </si>
  <si>
    <t>TDC</t>
  </si>
  <si>
    <t>Other</t>
  </si>
  <si>
    <t>None</t>
  </si>
  <si>
    <t>$</t>
  </si>
  <si>
    <t>Base Salary</t>
  </si>
  <si>
    <t>Percent Effort</t>
  </si>
  <si>
    <t>Cal Months</t>
  </si>
  <si>
    <t>Requested Salary</t>
  </si>
  <si>
    <t xml:space="preserve"> Fringe Benefits</t>
  </si>
  <si>
    <t>Funds Requested</t>
  </si>
  <si>
    <t>Grad Res. Asst</t>
  </si>
  <si>
    <t>Subtotal Travel (Yr 1):</t>
  </si>
  <si>
    <t>Subaward/Subcontracts Total Costs (Yr 1):</t>
  </si>
  <si>
    <t>Subaward/Subcontracts Total Costs (Yr 2):</t>
  </si>
  <si>
    <t>Subaward/Subcontracts Total Costs (Yr 3):</t>
  </si>
  <si>
    <t>Subaward/Subcontracts Total Costs (Yr 4):</t>
  </si>
  <si>
    <t>Subaward/Subcontracts Total Costs (Yr 5):</t>
  </si>
  <si>
    <t>Total Salary/Fringe (Yr 2):</t>
  </si>
  <si>
    <t>Total Salary/Fringe (Yr 3):</t>
  </si>
  <si>
    <t>Total Salary/Fringe (Yr 4):</t>
  </si>
  <si>
    <t>Total Salary/Fringe (Yr 5):</t>
  </si>
  <si>
    <t>Validation Check</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</si>
  <si>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</si>
  <si>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</si>
  <si>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</si>
  <si>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</si>
  <si>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</si>
  <si>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</si>
  <si>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Description</t>
  </si>
  <si>
    <t>Vendor</t>
  </si>
  <si>
    <t>Unit Price</t>
  </si>
  <si>
    <t>Annual Increase</t>
  </si>
  <si>
    <t>Qty</t>
  </si>
  <si>
    <t>(Y/N)</t>
  </si>
  <si>
    <t>Y</t>
  </si>
  <si>
    <t>Annual Increase %</t>
  </si>
  <si>
    <t>Total Costs:</t>
  </si>
  <si>
    <t>Study Subject Payments</t>
  </si>
  <si>
    <t>Group 1</t>
  </si>
  <si>
    <t>increase</t>
  </si>
  <si>
    <t>(y or n)</t>
  </si>
  <si>
    <t># of Subjects</t>
  </si>
  <si>
    <t>Incentives</t>
  </si>
  <si>
    <t>Travel</t>
  </si>
  <si>
    <t>Amount/Study Subject</t>
  </si>
  <si>
    <t>y</t>
  </si>
  <si>
    <t>Group 2</t>
  </si>
  <si>
    <t>Group 3</t>
  </si>
  <si>
    <t>Group 4</t>
  </si>
  <si>
    <t>Group 5</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</si>
  <si>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</si>
  <si>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</si>
  <si>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</si>
  <si>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</si>
  <si>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</si>
  <si>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</si>
  <si>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</si>
  <si>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</si>
  <si>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</si>
  <si>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</si>
  <si>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</si>
  <si>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</si>
  <si>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</si>
  <si>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</si>
  <si>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</si>
  <si>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</si>
  <si>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</si>
  <si>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</si>
  <si>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</si>
  <si>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</si>
  <si>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</si>
  <si>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Other 1</t>
  </si>
  <si>
    <t>Other 2</t>
  </si>
  <si>
    <t>Other 3</t>
  </si>
  <si>
    <t>Other 4</t>
  </si>
  <si>
    <t>Other 5</t>
  </si>
  <si>
    <t>Other 1 Total:</t>
  </si>
  <si>
    <t>Other 2 Total:</t>
  </si>
  <si>
    <t>Other 3 Total:</t>
  </si>
  <si>
    <t>Other 5 Total:</t>
  </si>
  <si>
    <t>Other 4 Total:</t>
  </si>
  <si>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</si>
  <si>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</si>
  <si>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</si>
  <si>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</si>
  <si>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</si>
  <si>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</si>
  <si>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</si>
  <si>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</si>
  <si>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</si>
  <si>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</si>
  <si>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</si>
  <si>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</si>
  <si>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</si>
  <si>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</si>
  <si>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</si>
  <si>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</si>
  <si>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</si>
  <si>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</si>
  <si>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</si>
  <si>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</si>
  <si>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</si>
  <si>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</si>
  <si>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</si>
  <si>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</si>
  <si>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</si>
  <si>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</si>
  <si>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</si>
  <si>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</si>
  <si>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</si>
  <si>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</si>
  <si>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</si>
  <si>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</si>
  <si>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</si>
  <si>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</si>
  <si>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</si>
  <si>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</si>
  <si>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</si>
  <si>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</si>
  <si>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</si>
  <si>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</si>
  <si>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</si>
  <si>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</si>
  <si>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</si>
  <si>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</si>
  <si>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</si>
  <si>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</si>
  <si>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</si>
  <si>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</si>
  <si>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</si>
  <si>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</si>
  <si>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</si>
  <si>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</si>
  <si>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</si>
  <si>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</si>
  <si>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</si>
  <si>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t xml:space="preserve">INDIRECT COSTS  </t>
  </si>
  <si>
    <t>Contact PI Name:</t>
  </si>
  <si>
    <t>OTHER COSTS (F&amp;A excluded per sponsor guidelines)</t>
  </si>
  <si>
    <t>Describe item</t>
  </si>
  <si>
    <t>Personnel (Included in TDC)</t>
  </si>
  <si>
    <t>Direct Costs (Included in TDC)</t>
  </si>
  <si>
    <t>Direct Costs (Included in TDC per Sponsor Guidelines)</t>
  </si>
  <si>
    <t>HEADER</t>
  </si>
  <si>
    <t xml:space="preserve">1.  Enter description and amount of each domestic/foreign trip where indicated.  Use the "Travel Calc" tab </t>
  </si>
  <si>
    <t>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</si>
  <si>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$5K)</t>
    </r>
  </si>
  <si>
    <t>SUBAWARDS/SUBCONTRACTS</t>
  </si>
  <si>
    <t>Other Useful Tabs  - Use these tabs for more detailed calculations, if needed.  Please note, that the data in these tabs DO NOT roll up to the Budget Template tab.</t>
  </si>
  <si>
    <t xml:space="preserve">1.  Travel Calc </t>
  </si>
  <si>
    <t>3.  Study Subjects Calc</t>
  </si>
  <si>
    <t>4.  Consultant Calc</t>
  </si>
  <si>
    <t>5.  Other Costs Calc</t>
  </si>
  <si>
    <t>PERSONNEL (Rush Employees ONLY)</t>
  </si>
  <si>
    <t>Department</t>
  </si>
  <si>
    <r>
      <t xml:space="preserve">2.  </t>
    </r>
    <r>
      <rPr>
        <b/>
        <sz val="11"/>
        <color theme="1"/>
        <rFont val="Calibri"/>
        <family val="2"/>
        <scheme val="minor"/>
      </rPr>
      <t>Project Title</t>
    </r>
    <r>
      <rPr>
        <sz val="11"/>
        <color theme="1"/>
        <rFont val="Calibri"/>
        <family val="2"/>
        <scheme val="minor"/>
      </rPr>
      <t>:  Enter the title of the proposal.</t>
    </r>
  </si>
  <si>
    <r>
      <t xml:space="preserve">6. </t>
    </r>
    <r>
      <rPr>
        <b/>
        <sz val="11"/>
        <color theme="1"/>
        <rFont val="Calibri"/>
        <family val="2"/>
        <scheme val="minor"/>
      </rPr>
      <t>ORA#</t>
    </r>
    <r>
      <rPr>
        <sz val="11"/>
        <color theme="1"/>
        <rFont val="Calibri"/>
        <family val="2"/>
        <scheme val="minor"/>
      </rPr>
      <t>:  Enter the ORA# that the grant is routed under in the Rush Research Portal.</t>
    </r>
  </si>
  <si>
    <r>
      <t xml:space="preserve">2. </t>
    </r>
    <r>
      <rPr>
        <b/>
        <sz val="11"/>
        <color theme="1"/>
        <rFont val="Calibri"/>
        <family val="2"/>
        <scheme val="minor"/>
      </rPr>
      <t xml:space="preserve"> Senior/Key Personnel</t>
    </r>
    <r>
      <rPr>
        <sz val="11"/>
        <color theme="1"/>
        <rFont val="Calibri"/>
        <family val="2"/>
        <scheme val="minor"/>
      </rPr>
      <t>:  Select "Yes" or "No" from the drop down menu.</t>
    </r>
  </si>
  <si>
    <r>
      <t xml:space="preserve">4.  </t>
    </r>
    <r>
      <rPr>
        <b/>
        <sz val="11"/>
        <color theme="1"/>
        <rFont val="Calibri"/>
        <family val="2"/>
        <scheme val="minor"/>
      </rPr>
      <t>Department</t>
    </r>
    <r>
      <rPr>
        <sz val="11"/>
        <color theme="1"/>
        <rFont val="Calibri"/>
        <family val="2"/>
        <scheme val="minor"/>
      </rPr>
      <t>: Enter the department that the Rush employee works in.</t>
    </r>
  </si>
  <si>
    <r>
      <t xml:space="preserve">5.  </t>
    </r>
    <r>
      <rPr>
        <b/>
        <sz val="11"/>
        <color theme="1"/>
        <rFont val="Calibri"/>
        <family val="2"/>
        <scheme val="minor"/>
      </rPr>
      <t>Annual Increase</t>
    </r>
    <r>
      <rPr>
        <sz val="11"/>
        <color theme="1"/>
        <rFont val="Calibri"/>
        <family val="2"/>
        <scheme val="minor"/>
      </rPr>
      <t>: For each person listed indicate by selecting "Y" or "N" from the drop down menu if they will receive an annual increase. See the funding solicitation and sponsor guidelines to confirm increases are allowed.</t>
    </r>
  </si>
  <si>
    <r>
      <t xml:space="preserve">8.  </t>
    </r>
    <r>
      <rPr>
        <b/>
        <sz val="11"/>
        <color theme="1"/>
        <rFont val="Calibri"/>
        <family val="2"/>
        <scheme val="minor"/>
      </rPr>
      <t>Cal Months</t>
    </r>
    <r>
      <rPr>
        <sz val="11"/>
        <color theme="1"/>
        <rFont val="Calibri"/>
        <family val="2"/>
        <scheme val="minor"/>
      </rPr>
      <t>:  Leave blank, this field is auto-populated.</t>
    </r>
  </si>
  <si>
    <r>
      <t xml:space="preserve">9.  </t>
    </r>
    <r>
      <rPr>
        <b/>
        <sz val="11"/>
        <color theme="1"/>
        <rFont val="Calibri"/>
        <family val="2"/>
        <scheme val="minor"/>
      </rPr>
      <t>Requested Salary</t>
    </r>
    <r>
      <rPr>
        <sz val="11"/>
        <color theme="1"/>
        <rFont val="Calibri"/>
        <family val="2"/>
        <scheme val="minor"/>
      </rPr>
      <t>:  Leave blank, this field is auto-populated.</t>
    </r>
  </si>
  <si>
    <r>
      <t xml:space="preserve">11.  </t>
    </r>
    <r>
      <rPr>
        <b/>
        <sz val="11"/>
        <color theme="1"/>
        <rFont val="Calibri"/>
        <family val="2"/>
        <scheme val="minor"/>
      </rPr>
      <t>Funds Requested</t>
    </r>
    <r>
      <rPr>
        <sz val="11"/>
        <color theme="1"/>
        <rFont val="Calibri"/>
        <family val="2"/>
        <scheme val="minor"/>
      </rPr>
      <t>:  Leave blank, this field is auto-populated.</t>
    </r>
  </si>
  <si>
    <r>
      <t xml:space="preserve">2.  </t>
    </r>
    <r>
      <rPr>
        <b/>
        <sz val="11"/>
        <color theme="1"/>
        <rFont val="Calibri"/>
        <family val="2"/>
        <scheme val="minor"/>
      </rPr>
      <t>Subtotal Travel</t>
    </r>
    <r>
      <rPr>
        <sz val="11"/>
        <color theme="1"/>
        <rFont val="Calibri"/>
        <family val="2"/>
        <scheme val="minor"/>
      </rPr>
      <t>:  Leave blank, this field is auto-populated.</t>
    </r>
  </si>
  <si>
    <t>OTHER DIRECT COSTS (F&amp;A excluded per sponsor guidelines)</t>
  </si>
  <si>
    <r>
      <t xml:space="preserve">3.  </t>
    </r>
    <r>
      <rPr>
        <b/>
        <sz val="11"/>
        <color theme="1"/>
        <rFont val="Calibri"/>
        <family val="2"/>
        <scheme val="minor"/>
      </rPr>
      <t>Subtotal Equipmen</t>
    </r>
    <r>
      <rPr>
        <sz val="11"/>
        <color theme="1"/>
        <rFont val="Calibri"/>
        <family val="2"/>
        <scheme val="minor"/>
      </rPr>
      <t>t:  Leave blank, this field is auto-populated.</t>
    </r>
  </si>
  <si>
    <r>
      <t xml:space="preserve">2.  </t>
    </r>
    <r>
      <rPr>
        <b/>
        <sz val="11"/>
        <color theme="1"/>
        <rFont val="Calibri"/>
        <family val="2"/>
        <scheme val="minor"/>
      </rPr>
      <t>Subtotal Other Direct Costs</t>
    </r>
    <r>
      <rPr>
        <sz val="11"/>
        <color theme="1"/>
        <rFont val="Calibri"/>
        <family val="2"/>
        <scheme val="minor"/>
      </rPr>
      <t xml:space="preserve"> (F&amp;A excluded):  Leave blank, this field is auto-populated.</t>
    </r>
  </si>
  <si>
    <t xml:space="preserve">RUSH Subrecipient Commitment Form "Checklist to Determine Subrecipient or Contractor Classification" </t>
  </si>
  <si>
    <t>See the link below to determine if a site is a vendor/contractor or subrecipient:</t>
  </si>
  <si>
    <r>
      <t xml:space="preserve">1.  </t>
    </r>
    <r>
      <rPr>
        <b/>
        <sz val="11"/>
        <color theme="1"/>
        <rFont val="Calibri"/>
        <family val="2"/>
        <scheme val="minor"/>
      </rPr>
      <t>Name of Subrecipient</t>
    </r>
    <r>
      <rPr>
        <sz val="11"/>
        <color theme="1"/>
        <rFont val="Calibri"/>
        <family val="2"/>
        <scheme val="minor"/>
      </rPr>
      <t>:  Enter the name of each subaward site.</t>
    </r>
  </si>
  <si>
    <r>
      <t xml:space="preserve">2.  </t>
    </r>
    <r>
      <rPr>
        <b/>
        <sz val="11"/>
        <color theme="1"/>
        <rFont val="Calibri"/>
        <family val="2"/>
        <scheme val="minor"/>
      </rPr>
      <t>Direct:</t>
    </r>
    <r>
      <rPr>
        <sz val="11"/>
        <color theme="1"/>
        <rFont val="Calibri"/>
        <family val="2"/>
        <scheme val="minor"/>
      </rPr>
      <t xml:space="preserve">  Enter the amount of direct cost for each subaward site.</t>
    </r>
  </si>
  <si>
    <t>Other Direct Cost/Subawards Subtotal</t>
  </si>
  <si>
    <t>TOTAL DIRECT COSTS</t>
  </si>
  <si>
    <t>Indirect Cost Base (TDC)</t>
  </si>
  <si>
    <t>INDIRECT COSTS</t>
  </si>
  <si>
    <t>TOTAL COSTS REQUESTED</t>
  </si>
  <si>
    <t>[contractor/Vendor fees]</t>
  </si>
  <si>
    <t>[data manangement and sharing costs]</t>
  </si>
  <si>
    <r>
      <t xml:space="preserve">1. Material and supplies: </t>
    </r>
    <r>
      <rPr>
        <sz val="11"/>
        <color theme="1"/>
        <rFont val="Calibri"/>
        <family val="2"/>
        <scheme val="minor"/>
      </rPr>
      <t>Include cost categories such as glassware, chemicals, reagent costs, shipping costs and lab supplies related specifically to the project.</t>
    </r>
  </si>
  <si>
    <r>
      <t xml:space="preserve">2. Publication costs: </t>
    </r>
    <r>
      <rPr>
        <sz val="11"/>
        <color theme="1"/>
        <rFont val="Calibri"/>
        <family val="2"/>
        <scheme val="minor"/>
      </rPr>
      <t>Enter funds for the costs of documenting, preparing, publishing, or otherwise making available to others, the findings and products of the work conducted under the award.</t>
    </r>
  </si>
  <si>
    <r>
      <t xml:space="preserve">3. Consultant services: </t>
    </r>
    <r>
      <rPr>
        <sz val="11"/>
        <color theme="1"/>
        <rFont val="Calibri"/>
        <family val="2"/>
        <scheme val="minor"/>
      </rPr>
      <t>Include the per diem rate for each consultant per year on the award. Consultants typically are independent contractors who provide advice or services and may participate significantly in the research. They often help fill in smaller scope on the project by, for example, supplying software, providing technical assistance or training, providing expertise or setting up equipment.</t>
    </r>
  </si>
  <si>
    <r>
      <t xml:space="preserve">4. Automatic Data Processing (ADP) Computer Services: </t>
    </r>
    <r>
      <rPr>
        <sz val="11"/>
        <color theme="1"/>
        <rFont val="Calibri"/>
        <family val="2"/>
        <scheme val="minor"/>
      </rPr>
      <t>Enter the cost of computer services, including computer-based retrieval of scientific, technical, and education data.</t>
    </r>
  </si>
  <si>
    <r>
      <t xml:space="preserve">5. Equip/facility rental/user fees: </t>
    </r>
    <r>
      <rPr>
        <sz val="11"/>
        <color theme="1"/>
        <rFont val="Calibri"/>
        <family val="2"/>
        <scheme val="minor"/>
      </rPr>
      <t>Enter the total cost per year of any shared facilities or equipment rental.</t>
    </r>
  </si>
  <si>
    <r>
      <t xml:space="preserve">6. Alterations and renovations:  </t>
    </r>
    <r>
      <rPr>
        <sz val="11"/>
        <color theme="1"/>
        <rFont val="Calibri"/>
        <family val="2"/>
        <scheme val="minor"/>
      </rPr>
      <t>Include  costs in this category such as repairs, painting, and removal or installation of partitions, shielding, or air conditioning.for renovations specifically needed to perform the project.</t>
    </r>
  </si>
  <si>
    <r>
      <t>8. Animals:</t>
    </r>
    <r>
      <rPr>
        <sz val="11"/>
        <color theme="1"/>
        <rFont val="Calibri"/>
        <family val="2"/>
        <scheme val="minor"/>
      </rPr>
      <t xml:space="preserve"> Enter costs for the acquisition, care, and use of experimental animals used for the research project.</t>
    </r>
  </si>
  <si>
    <r>
      <t xml:space="preserve">7. Subject reimbursement: </t>
    </r>
    <r>
      <rPr>
        <sz val="11"/>
        <color theme="1"/>
        <rFont val="Calibri"/>
        <family val="2"/>
        <scheme val="minor"/>
      </rPr>
      <t>Include costs for reimbursement to research subjects as incentives for participation in the research study or reimbursement of travel costs to the research site.</t>
    </r>
  </si>
  <si>
    <t>Enter description and cost for each subcategory listed below.  Use the "Supplies&amp;Materials Calc", "Study Subjects Calc", "Consultant Calc", and "Other Cost Calc" tabs to assist with detailed calculations. See the sponsor-specific guidelines for details on what items of cost are allowable. The subcategories and guidance below are general guidance.</t>
  </si>
  <si>
    <r>
      <t xml:space="preserve">10. Contractor/vendor fees: </t>
    </r>
    <r>
      <rPr>
        <sz val="11"/>
        <color theme="1"/>
        <rFont val="Calibri"/>
        <family val="2"/>
        <scheme val="minor"/>
      </rPr>
      <t xml:space="preserve">Include total costs for vendors or contractors who will provide goods and services as part of its normal business operations, provides similar goods and services to many different purchasers and operates in a competitive environment </t>
    </r>
  </si>
  <si>
    <r>
      <t xml:space="preserve">9. Data manangement and sharing costs: </t>
    </r>
    <r>
      <rPr>
        <sz val="11"/>
        <color theme="1"/>
        <rFont val="Calibri"/>
        <family val="2"/>
        <scheme val="minor"/>
      </rPr>
      <t>Program-specific costs</t>
    </r>
    <r>
      <rPr>
        <b/>
        <sz val="11"/>
        <color theme="1"/>
        <rFont val="Calibri"/>
        <family val="2"/>
        <scheme val="minor"/>
      </rPr>
      <t xml:space="preserve"> </t>
    </r>
    <r>
      <rPr>
        <sz val="11"/>
        <color theme="1"/>
        <rFont val="Calibri"/>
        <family val="2"/>
        <scheme val="minor"/>
      </rPr>
      <t>associated with curating data, developing supporting documentation, formatting data, costs for transmission to and storage at a selected repository, de-identifying data, preparing metadata, and costs for preserving and sharing data through established repositories, such as data deposit fees.</t>
    </r>
    <r>
      <rPr>
        <b/>
        <sz val="11"/>
        <color theme="1"/>
        <rFont val="Calibri"/>
        <family val="2"/>
        <scheme val="minor"/>
      </rPr>
      <t xml:space="preserve">
</t>
    </r>
  </si>
  <si>
    <r>
      <t xml:space="preserve">11. Other: </t>
    </r>
    <r>
      <rPr>
        <sz val="11"/>
        <color theme="1"/>
        <rFont val="Calibri"/>
        <family val="2"/>
        <scheme val="minor"/>
      </rPr>
      <t>Any other program related costs not identified above and allowed as direct costs by the Sponsor.</t>
    </r>
  </si>
  <si>
    <r>
      <t xml:space="preserve">12.  </t>
    </r>
    <r>
      <rPr>
        <b/>
        <sz val="11"/>
        <color theme="1"/>
        <rFont val="Calibri"/>
        <family val="2"/>
        <scheme val="minor"/>
      </rPr>
      <t>Subtotal Other Direct Costs (F&amp;A included)</t>
    </r>
    <r>
      <rPr>
        <sz val="11"/>
        <color theme="1"/>
        <rFont val="Calibri"/>
        <family val="2"/>
        <scheme val="minor"/>
      </rPr>
      <t>: Leave blank, this field is auto-populated.</t>
    </r>
  </si>
  <si>
    <t>Created 8/28/2024</t>
  </si>
  <si>
    <r>
      <t xml:space="preserve">3.  </t>
    </r>
    <r>
      <rPr>
        <b/>
        <sz val="11"/>
        <color theme="1"/>
        <rFont val="Calibri"/>
        <family val="2"/>
        <scheme val="minor"/>
      </rPr>
      <t>Funding Solicitation #</t>
    </r>
    <r>
      <rPr>
        <sz val="11"/>
        <color theme="1"/>
        <rFont val="Calibri"/>
        <family val="2"/>
        <scheme val="minor"/>
      </rPr>
      <t>:  Enter the reference number on the funding solicitation if available.</t>
    </r>
  </si>
  <si>
    <r>
      <t xml:space="preserve">7. </t>
    </r>
    <r>
      <rPr>
        <b/>
        <sz val="11"/>
        <color theme="1"/>
        <rFont val="Calibri"/>
        <family val="2"/>
        <scheme val="minor"/>
      </rPr>
      <t xml:space="preserve"> Percent Effort</t>
    </r>
    <r>
      <rPr>
        <sz val="11"/>
        <color theme="1"/>
        <rFont val="Calibri"/>
        <family val="2"/>
        <scheme val="minor"/>
      </rPr>
      <t>:  The spreadsheet will automatically calculate a stable % effort for all future years, if % effort will vary from year to year, enter manually.</t>
    </r>
    <r>
      <rPr>
        <u/>
        <sz val="11"/>
        <color theme="1"/>
        <rFont val="Calibri"/>
        <family val="2"/>
        <scheme val="minor"/>
      </rPr>
      <t xml:space="preserve"> If the project period is less than 5 years, delete effort in out years that are not within the project period.</t>
    </r>
  </si>
  <si>
    <t>Funding Solicitation #:</t>
  </si>
  <si>
    <t>Project Start Date:</t>
  </si>
  <si>
    <t>Project End Date:</t>
  </si>
  <si>
    <t>Number of Years:</t>
  </si>
  <si>
    <t>ORA#:</t>
  </si>
  <si>
    <t>F&amp;A Base Type:</t>
  </si>
  <si>
    <t>Split with Subs</t>
  </si>
  <si>
    <t>F&amp;A Rate</t>
  </si>
  <si>
    <t>Indirect Cost Rate Cap</t>
  </si>
  <si>
    <t>Sponsor Cost Cap</t>
  </si>
  <si>
    <t xml:space="preserve">Indirect Cost Base </t>
  </si>
  <si>
    <t>Direct Costs (less subaward F&amp;A)</t>
  </si>
  <si>
    <t>Indirects Allowed</t>
  </si>
  <si>
    <t>Direct Cost Cap</t>
  </si>
  <si>
    <t>Total Cost Cap</t>
  </si>
  <si>
    <t>Result</t>
  </si>
  <si>
    <t>2. If item is &lt; $10K, list in "Other Direct Costs (F&amp;A included)".</t>
  </si>
  <si>
    <t>Subaward/Subcontracts Total Costs</t>
  </si>
  <si>
    <t>Subaward Totals</t>
  </si>
  <si>
    <t xml:space="preserve">F&amp;A Rate </t>
  </si>
  <si>
    <t xml:space="preserve">F&amp;A rate cap issued by Sponsor in FOA. </t>
  </si>
  <si>
    <t xml:space="preserve">Select from Direct or Total Cost Cap. </t>
  </si>
  <si>
    <t>Enter the cap in each year cell.</t>
  </si>
  <si>
    <t>Enter data into the green-shaded cells and any other cells that are not locked in the Non-Federal Budget Template tab - all other cells are auto-populated and have formulas.</t>
  </si>
  <si>
    <t xml:space="preserve"> Updated 7/18/2025</t>
  </si>
  <si>
    <r>
      <t xml:space="preserve">1.  </t>
    </r>
    <r>
      <rPr>
        <b/>
        <sz val="11"/>
        <color theme="1"/>
        <rFont val="Calibri"/>
        <family val="2"/>
        <scheme val="minor"/>
      </rPr>
      <t>Contact PI</t>
    </r>
    <r>
      <rPr>
        <sz val="11"/>
        <color theme="1"/>
        <rFont val="Calibri"/>
        <family val="2"/>
        <scheme val="minor"/>
      </rPr>
      <t xml:space="preserve"> Name:  Enter the name of the Principal Investigator who is the contact PI. Must be employed by Rush.</t>
    </r>
  </si>
  <si>
    <r>
      <t xml:space="preserve">4.  </t>
    </r>
    <r>
      <rPr>
        <b/>
        <sz val="11"/>
        <color theme="1"/>
        <rFont val="Calibri"/>
        <family val="2"/>
        <scheme val="minor"/>
      </rPr>
      <t>Project Start/End Date</t>
    </r>
    <r>
      <rPr>
        <sz val="11"/>
        <color theme="1"/>
        <rFont val="Calibri"/>
        <family val="2"/>
        <scheme val="minor"/>
      </rPr>
      <t>:  Enter the start and end dates for the entire period of performance of the proposal (mm/dd/yyyy).</t>
    </r>
  </si>
  <si>
    <r>
      <t xml:space="preserve">5.  </t>
    </r>
    <r>
      <rPr>
        <b/>
        <sz val="11"/>
        <color theme="1"/>
        <rFont val="Calibri"/>
        <family val="2"/>
        <scheme val="minor"/>
      </rPr>
      <t>Number of Years</t>
    </r>
    <r>
      <rPr>
        <sz val="11"/>
        <color theme="1"/>
        <rFont val="Calibri"/>
        <family val="2"/>
        <scheme val="minor"/>
      </rPr>
      <t>:  Leave blank, this field is locked and autopopulated.</t>
    </r>
  </si>
  <si>
    <r>
      <t xml:space="preserve">7.  </t>
    </r>
    <r>
      <rPr>
        <b/>
        <sz val="11"/>
        <color theme="1"/>
        <rFont val="Calibri"/>
        <family val="2"/>
        <scheme val="minor"/>
      </rPr>
      <t>Salary inflation rate</t>
    </r>
    <r>
      <rPr>
        <sz val="11"/>
        <color theme="1"/>
        <rFont val="Calibri"/>
        <family val="2"/>
        <scheme val="minor"/>
      </rPr>
      <t xml:space="preserve">:  Enter the inflation rate for cost of living increases to be used for personnel if sponsors allows. </t>
    </r>
  </si>
  <si>
    <r>
      <t xml:space="preserve">3.  </t>
    </r>
    <r>
      <rPr>
        <b/>
        <sz val="11"/>
        <color theme="1"/>
        <rFont val="Calibri"/>
        <family val="2"/>
        <scheme val="minor"/>
      </rPr>
      <t>Project Role</t>
    </r>
    <r>
      <rPr>
        <sz val="11"/>
        <color theme="1"/>
        <rFont val="Calibri"/>
        <family val="2"/>
        <scheme val="minor"/>
      </rPr>
      <t>: Enter the project role for each person on the study. Ex: PD/PI for the Principal Investigator.</t>
    </r>
  </si>
  <si>
    <r>
      <t xml:space="preserve">6.  </t>
    </r>
    <r>
      <rPr>
        <b/>
        <sz val="11"/>
        <color theme="1"/>
        <rFont val="Calibri"/>
        <family val="2"/>
        <scheme val="minor"/>
      </rPr>
      <t>Base Salary</t>
    </r>
    <r>
      <rPr>
        <sz val="11"/>
        <color theme="1"/>
        <rFont val="Calibri"/>
        <family val="2"/>
        <scheme val="minor"/>
      </rPr>
      <t>: Enter the person's current institutional base salary. Base salary is typically calculated at RUMC on a 12-month FTE appointment. If the budget periiod is less than 12 months, prorate the base salary by the number of months in the budget period. If "Y" is selected for Annual Increase, the increased rate will autopopulate.  If "N" is selected the rate will remain flat in out years.</t>
    </r>
  </si>
  <si>
    <r>
      <t xml:space="preserve">1.  </t>
    </r>
    <r>
      <rPr>
        <b/>
        <sz val="11"/>
        <color theme="1"/>
        <rFont val="Calibri"/>
        <family val="2"/>
        <scheme val="minor"/>
      </rPr>
      <t>Name</t>
    </r>
    <r>
      <rPr>
        <sz val="11"/>
        <color theme="1"/>
        <rFont val="Calibri"/>
        <family val="2"/>
        <scheme val="minor"/>
      </rPr>
      <t xml:space="preserve">:  Enter the first and last name of each person on the project. </t>
    </r>
    <r>
      <rPr>
        <u/>
        <sz val="11"/>
        <color theme="1"/>
        <rFont val="Calibri"/>
        <family val="2"/>
        <scheme val="minor"/>
      </rPr>
      <t>Must be a Rush employee to receive salary support on the project.</t>
    </r>
  </si>
  <si>
    <r>
      <t xml:space="preserve">10.  </t>
    </r>
    <r>
      <rPr>
        <b/>
        <sz val="11"/>
        <color theme="1"/>
        <rFont val="Calibri"/>
        <family val="2"/>
        <scheme val="minor"/>
      </rPr>
      <t>Fringe Benefits</t>
    </r>
    <r>
      <rPr>
        <sz val="11"/>
        <color theme="1"/>
        <rFont val="Calibri"/>
        <family val="2"/>
        <scheme val="minor"/>
      </rPr>
      <t xml:space="preserve">:  Leave blank. This field auto-calculates the fringe amount using the non-federal fringe rate.  </t>
    </r>
  </si>
  <si>
    <r>
      <t xml:space="preserve">EQUIPMENT </t>
    </r>
    <r>
      <rPr>
        <b/>
        <sz val="8"/>
        <color theme="3" tint="-0.249977111117893"/>
        <rFont val="Arial Black"/>
        <family val="2"/>
      </rPr>
      <t>(&gt;$10K per item)</t>
    </r>
  </si>
  <si>
    <t>1.  Enter description and amount for each line item. If the non-federal sponsor excludes any items from the F&amp;A base, list them in this category and select "MTDC" for the F&amp;A Base type in cell D:10.</t>
  </si>
  <si>
    <t>1.  Enter description and cost of each piece of equipment that has a useful life of more than one year in the year that it is requested. Note Equipment for non-federal awards is typically NOT excluded from the F&amp;A base. Read the Funding Solicitation for guidance. If not excluded from the F&amp;A Base, select "TDC" for the F&amp;A Base in cell D:10.</t>
  </si>
  <si>
    <r>
      <t xml:space="preserve">4. </t>
    </r>
    <r>
      <rPr>
        <b/>
        <sz val="11"/>
        <color theme="1"/>
        <rFont val="Calibri"/>
        <family val="2"/>
        <scheme val="minor"/>
      </rPr>
      <t xml:space="preserve">F&amp;A Rate: </t>
    </r>
    <r>
      <rPr>
        <sz val="11"/>
        <color theme="1"/>
        <rFont val="Calibri"/>
        <family val="2"/>
        <scheme val="minor"/>
      </rPr>
      <t xml:space="preserve">Enter the Indirect cost rate applied by the subrecipient. If the Prime Sponsor restricts the indirect cost rate for the applicant, the subrecipient will be subject to the same restricted rate. See Sponsor Funding Solicitation for details. </t>
    </r>
    <r>
      <rPr>
        <u/>
        <sz val="11"/>
        <color theme="1"/>
        <rFont val="Calibri"/>
        <family val="2"/>
        <scheme val="minor"/>
      </rPr>
      <t>If "Split with Subs" has been selected as the F&amp;A Base under cell D:10, then the same F&amp;A Rate for each subrecipient must be entered here as the F&amp;A Rate for Rush in cell K:10.</t>
    </r>
  </si>
  <si>
    <r>
      <t xml:space="preserve">5.  </t>
    </r>
    <r>
      <rPr>
        <b/>
        <sz val="11"/>
        <color theme="1"/>
        <rFont val="Calibri"/>
        <family val="2"/>
        <scheme val="minor"/>
      </rPr>
      <t>Total</t>
    </r>
    <r>
      <rPr>
        <sz val="11"/>
        <color theme="1"/>
        <rFont val="Calibri"/>
        <family val="2"/>
        <scheme val="minor"/>
      </rPr>
      <t xml:space="preserve">:  Leave blank. This field auto-populates based on a formula. </t>
    </r>
  </si>
  <si>
    <r>
      <t xml:space="preserve">6. </t>
    </r>
    <r>
      <rPr>
        <b/>
        <sz val="11"/>
        <color theme="1"/>
        <rFont val="Calibri"/>
        <family val="2"/>
        <scheme val="minor"/>
      </rPr>
      <t>Indirects Allowed</t>
    </r>
    <r>
      <rPr>
        <sz val="11"/>
        <color theme="1"/>
        <rFont val="Calibri"/>
        <family val="2"/>
        <scheme val="minor"/>
      </rPr>
      <t>: Leave blank. This field auto-populates based on a formula.</t>
    </r>
  </si>
  <si>
    <r>
      <t xml:space="preserve">3.  </t>
    </r>
    <r>
      <rPr>
        <b/>
        <sz val="11"/>
        <color theme="1"/>
        <rFont val="Calibri"/>
        <family val="2"/>
        <scheme val="minor"/>
      </rPr>
      <t>Indirect</t>
    </r>
    <r>
      <rPr>
        <sz val="11"/>
        <color theme="1"/>
        <rFont val="Calibri"/>
        <family val="2"/>
        <scheme val="minor"/>
      </rPr>
      <t>:  Leave blank. This field auto-populates and contains a formula based on the subrecipient F&amp;A Rate.</t>
    </r>
  </si>
  <si>
    <t>LEAVE THE FIELDS BELOW BLANK, they are Auto-populated</t>
  </si>
  <si>
    <r>
      <t>Indirect Cost Base (</t>
    </r>
    <r>
      <rPr>
        <u/>
        <sz val="11"/>
        <color theme="1"/>
        <rFont val="Calibri"/>
        <family val="2"/>
        <scheme val="minor"/>
      </rPr>
      <t>Note: this formula will change based on which F&amp;A Base Type is selected in D:10.)</t>
    </r>
  </si>
  <si>
    <t>BUDGET CAPS AND RATES: In this section, review the funding solicitation for budget restrictions and enter these restrictions in this section to determine if the budget meets sponsor budget guidelines.</t>
  </si>
  <si>
    <t>Usually the same per year. (%) Enter yr 1. Other years will auto-populate</t>
  </si>
  <si>
    <r>
      <t xml:space="preserve">1. Indirect Cost Rate Cap: </t>
    </r>
    <r>
      <rPr>
        <sz val="11"/>
        <color theme="1"/>
        <rFont val="Calibri"/>
        <family val="2"/>
        <scheme val="minor"/>
      </rPr>
      <t>Enter the sponsor restricted indirect cost rate (%) in year 1. Out years of the budget will auto-populate. The "Result" field will indicate if the budget is over or under the sponsor restricted capped rate.</t>
    </r>
  </si>
  <si>
    <r>
      <rPr>
        <b/>
        <sz val="11"/>
        <color theme="1"/>
        <rFont val="Calibri"/>
        <family val="2"/>
        <scheme val="minor"/>
      </rPr>
      <t>2. Sponsor Cost Cap:</t>
    </r>
    <r>
      <rPr>
        <sz val="11"/>
        <color theme="1"/>
        <rFont val="Calibri"/>
        <family val="2"/>
        <scheme val="minor"/>
      </rPr>
      <t xml:space="preserve">  Select the Cost Cap Type from the drop-down menu in each year of the budget. Either Direct Cost Cap or Total Cost Cap. Enter the Sponsor-restricted cap in each year of the budget. The "Result" field will indicate if the budget amount is over or under the sponsore restricted cap.</t>
    </r>
  </si>
  <si>
    <t>Fringe Benefit Rates: Although this field is open to edit, the current non-federal Rush fringe benefit rate is entered in this field.</t>
  </si>
  <si>
    <t>Fill in "GREEN" cells only</t>
  </si>
  <si>
    <t>2.  Supplies&amp;Materials</t>
  </si>
  <si>
    <t>6. PM Converstion</t>
  </si>
  <si>
    <t>Salary &amp; Fringe</t>
  </si>
  <si>
    <r>
      <t xml:space="preserve">a. MTDC (Modified Total Direct Costs): </t>
    </r>
    <r>
      <rPr>
        <sz val="11"/>
        <color theme="1"/>
        <rFont val="Calibri"/>
        <family val="2"/>
        <scheme val="minor"/>
      </rPr>
      <t>Indirect costs are calculated on</t>
    </r>
    <r>
      <rPr>
        <b/>
        <sz val="11"/>
        <color theme="1"/>
        <rFont val="Calibri"/>
        <family val="2"/>
        <scheme val="minor"/>
      </rPr>
      <t xml:space="preserve"> </t>
    </r>
    <r>
      <rPr>
        <sz val="11"/>
        <color theme="1"/>
        <rFont val="Calibri"/>
        <family val="2"/>
        <scheme val="minor"/>
      </rPr>
      <t>Total Direct Costs - total subaward costs - other costs F&amp;A excluded - equipment + total indirects allowed for subs</t>
    </r>
  </si>
  <si>
    <r>
      <t xml:space="preserve">b. TDC (Total Direct Costs): </t>
    </r>
    <r>
      <rPr>
        <sz val="11"/>
        <color theme="1"/>
        <rFont val="Calibri"/>
        <family val="2"/>
        <scheme val="minor"/>
      </rPr>
      <t>Indirect costs are calculated just on the Total Direct Costs line item</t>
    </r>
  </si>
  <si>
    <r>
      <t xml:space="preserve">c. Split with Subs: </t>
    </r>
    <r>
      <rPr>
        <sz val="11"/>
        <color theme="1"/>
        <rFont val="Calibri"/>
        <family val="2"/>
        <scheme val="minor"/>
      </rPr>
      <t>Indirect Costs are calculated on the Direct Costs less subaward F&amp;A line item. All subaward indirect cost rates must be = to the Rush indirect cost rate.</t>
    </r>
  </si>
  <si>
    <r>
      <t xml:space="preserve">d. Salary &amp; Fringe: </t>
    </r>
    <r>
      <rPr>
        <sz val="11"/>
        <color theme="1"/>
        <rFont val="Calibri"/>
        <family val="2"/>
        <scheme val="minor"/>
      </rPr>
      <t>Indirect Costs are calculated only on requested salary and fringe benefits from the Personnel section of the budget.</t>
    </r>
  </si>
  <si>
    <r>
      <t xml:space="preserve">8.  </t>
    </r>
    <r>
      <rPr>
        <b/>
        <sz val="11"/>
        <color theme="1"/>
        <rFont val="Calibri"/>
        <family val="2"/>
        <scheme val="minor"/>
      </rPr>
      <t>Indirect cost rate</t>
    </r>
    <r>
      <rPr>
        <sz val="11"/>
        <color theme="1"/>
        <rFont val="Calibri"/>
        <family val="2"/>
        <scheme val="minor"/>
      </rPr>
      <t>:  Enter the Indirect Cost Rate allowed by the non-federal sponsor. If the sponsor does not allow indirect costs, leave as 0%.</t>
    </r>
  </si>
  <si>
    <r>
      <t xml:space="preserve">6.  </t>
    </r>
    <r>
      <rPr>
        <b/>
        <sz val="11"/>
        <color theme="1"/>
        <rFont val="Calibri"/>
        <family val="2"/>
        <scheme val="minor"/>
      </rPr>
      <t>F&amp;A Base Type</t>
    </r>
    <r>
      <rPr>
        <sz val="11"/>
        <color theme="1"/>
        <rFont val="Calibri"/>
        <family val="2"/>
        <scheme val="minor"/>
      </rPr>
      <t>:  Select the base type from the drop down. This selection will determine how indirect costs are calculated. See the options below and the auto-calculation associated with them. If the sponsor does not allow indirect cost recovery, don't select an F&amp;A Base Type.</t>
    </r>
  </si>
  <si>
    <t>BUDGET TEMPLATE INSTRUCTIONS</t>
  </si>
  <si>
    <t>This budget tool is designed to be used for awards/proposals that are reviewed by the office of Sponsored Programs Administration (SPA). The template should only be used for projects in which the prime sponsor is non-federal and the project is research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</si>
</sst>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s>
  <fonts count="70" x14ac:knownFonts="1">
    <font>
      <sz val="11"/>
      <color theme="1"/>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1"/>
      <color indexed="8"/>
      <name val="Arial"/>
      <family val="2"/>
    </font>
    <font>
      <i/>
      <sz val="8"/>
      <name val="Arial"/>
      <family val="2"/>
    </font>
    <font>
      <b/>
      <sz val="8"/>
      <name val="Arial"/>
      <family val="2"/>
    </font>
    <font>
      <b/>
      <sz val="11"/>
      <name val="Arial"/>
      <family val="2"/>
    </font>
    <font>
      <b/>
      <sz val="9"/>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sz val="10"/>
      <color theme="1"/>
      <name val="Calibri"/>
      <family val="2"/>
      <scheme val="minor"/>
    </font>
    <font>
      <b/>
      <sz val="12"/>
      <color theme="1"/>
      <name val="Calibri"/>
      <family val="2"/>
      <scheme val="minor"/>
    </font>
    <font>
      <b/>
      <sz val="8"/>
      <color theme="3" tint="-0.249977111117893"/>
      <name val="Arial Black"/>
      <family val="2"/>
    </font>
    <font>
      <b/>
      <sz val="9"/>
      <color theme="3" tint="-0.249977111117893"/>
      <name val="Arial"/>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sz val="10"/>
      <color theme="1" tint="0.499984740745262"/>
      <name val="Arial"/>
      <family val="2"/>
    </font>
    <font>
      <b/>
      <sz val="10"/>
      <color theme="1" tint="0.499984740745262"/>
      <name val="Arial"/>
      <family val="2"/>
    </font>
    <font>
      <b/>
      <sz val="11"/>
      <color rgb="FFFF0000"/>
      <name val="Calibri"/>
      <family val="2"/>
      <scheme val="minor"/>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b/>
      <sz val="16"/>
      <name val="Arial Black"/>
      <family val="2"/>
    </font>
    <font>
      <b/>
      <sz val="9"/>
      <color theme="0"/>
      <name val="Calibri"/>
      <family val="2"/>
      <scheme val="minor"/>
    </font>
    <font>
      <sz val="11"/>
      <color indexed="8"/>
      <name val="Calibri"/>
      <family val="2"/>
      <scheme val="minor"/>
    </font>
    <font>
      <sz val="11"/>
      <name val="Calibri"/>
      <family val="2"/>
      <scheme val="minor"/>
    </font>
    <font>
      <sz val="11"/>
      <color theme="0"/>
      <name val="Calibri"/>
      <family val="2"/>
      <scheme val="minor"/>
    </font>
    <font>
      <sz val="10"/>
      <color theme="0"/>
      <name val="Arial Black"/>
      <family val="2"/>
    </font>
    <font>
      <sz val="11"/>
      <color theme="0"/>
      <name val="Arial Black"/>
      <family val="2"/>
    </font>
    <font>
      <b/>
      <sz val="10"/>
      <color theme="0"/>
      <name val="Calibri"/>
      <family val="2"/>
    </font>
    <font>
      <u/>
      <sz val="11"/>
      <color theme="10"/>
      <name val="Calibri"/>
      <family val="2"/>
      <scheme val="minor"/>
    </font>
    <font>
      <u/>
      <sz val="11"/>
      <color theme="1"/>
      <name val="Calibri"/>
      <family val="2"/>
      <scheme val="minor"/>
    </font>
    <font>
      <b/>
      <sz val="10"/>
      <color rgb="FF001D35"/>
      <name val="Arial"/>
      <family val="2"/>
    </font>
    <font>
      <sz val="11"/>
      <color theme="1"/>
      <name val="Arial"/>
      <family val="2"/>
    </font>
    <font>
      <sz val="11"/>
      <color theme="1"/>
      <name val="Calibri"/>
      <family val="2"/>
    </font>
    <font>
      <sz val="10"/>
      <color theme="1"/>
      <name val="Arial"/>
      <family val="2"/>
    </font>
    <font>
      <b/>
      <sz val="12"/>
      <name val="Calibri"/>
      <family val="2"/>
      <scheme val="minor"/>
    </font>
  </fonts>
  <fills count="19">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solid">
        <fgColor theme="8" tint="-0.249977111117893"/>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0" tint="-0.14996795556505021"/>
        <bgColor theme="0" tint="-0.14996795556505021"/>
      </patternFill>
    </fill>
    <fill>
      <patternFill patternType="gray125">
        <fgColor theme="0" tint="-0.14996795556505021"/>
        <bgColor theme="0" tint="-0.14996795556505021"/>
      </patternFill>
    </fill>
    <fill>
      <patternFill patternType="solid">
        <fgColor theme="5" tint="0.59999389629810485"/>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right style="thin">
        <color indexed="64"/>
      </right>
      <top/>
      <bottom style="dashed">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dashed">
        <color theme="3" tint="-0.24994659260841701"/>
      </left>
      <right/>
      <top style="dashed">
        <color theme="3" tint="-0.24994659260841701"/>
      </top>
      <bottom style="dashed">
        <color theme="3" tint="-0.24994659260841701"/>
      </bottom>
      <diagonal/>
    </border>
    <border>
      <left/>
      <right/>
      <top style="dashed">
        <color theme="3" tint="-0.24994659260841701"/>
      </top>
      <bottom style="dashed">
        <color theme="3" tint="-0.2499465926084170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theme="3" tint="-0.24994659260841701"/>
      </left>
      <right style="thin">
        <color theme="3" tint="-0.24994659260841701"/>
      </right>
      <top style="thin">
        <color theme="3" tint="-0.24994659260841701"/>
      </top>
      <bottom style="dashed">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dashed">
        <color theme="3" tint="-0.24994659260841701"/>
      </left>
      <right/>
      <top/>
      <bottom/>
      <diagonal/>
    </border>
  </borders>
  <cellStyleXfs count="7">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36" fillId="0" borderId="0" applyFont="0" applyFill="0" applyBorder="0" applyAlignment="0" applyProtection="0"/>
    <xf numFmtId="0" fontId="63" fillId="0" borderId="0" applyNumberFormat="0" applyFill="0" applyBorder="0" applyAlignment="0" applyProtection="0"/>
  </cellStyleXfs>
  <cellXfs count="684">
    <xf numFmtId="0" fontId="0" fillId="0" borderId="0" xfId="0"/>
    <xf numFmtId="0" fontId="3" fillId="2" borderId="0" xfId="1" applyFont="1" applyFill="1"/>
    <xf numFmtId="0" fontId="4" fillId="2" borderId="0" xfId="1" applyFont="1" applyFill="1"/>
    <xf numFmtId="0" fontId="4" fillId="2" borderId="0" xfId="1" applyFont="1" applyFill="1" applyAlignment="1">
      <alignment horizontal="center"/>
    </xf>
    <xf numFmtId="0" fontId="3" fillId="0" borderId="0" xfId="1" applyFont="1"/>
    <xf numFmtId="0" fontId="2" fillId="2" borderId="0" xfId="1" applyFill="1"/>
    <xf numFmtId="0" fontId="9" fillId="2" borderId="0" xfId="1" applyFont="1" applyFill="1"/>
    <xf numFmtId="0" fontId="10" fillId="2" borderId="0" xfId="1" applyFont="1" applyFill="1"/>
    <xf numFmtId="0" fontId="10" fillId="2" borderId="0" xfId="1" applyFont="1" applyFill="1" applyAlignment="1">
      <alignment horizontal="center"/>
    </xf>
    <xf numFmtId="164" fontId="3" fillId="2" borderId="0" xfId="2" quotePrefix="1" applyNumberFormat="1" applyFont="1" applyFill="1" applyBorder="1" applyAlignment="1" applyProtection="1">
      <alignment horizontal="left"/>
      <protection locked="0"/>
    </xf>
    <xf numFmtId="0" fontId="11" fillId="2" borderId="0" xfId="1" applyFont="1" applyFill="1" applyAlignment="1">
      <alignment horizontal="left"/>
    </xf>
    <xf numFmtId="164" fontId="4" fillId="2" borderId="0" xfId="2" quotePrefix="1" applyNumberFormat="1" applyFont="1" applyFill="1" applyBorder="1" applyAlignment="1" applyProtection="1">
      <alignment horizontal="left"/>
      <protection locked="0"/>
    </xf>
    <xf numFmtId="164" fontId="4" fillId="2" borderId="0" xfId="2" quotePrefix="1" applyNumberFormat="1" applyFont="1" applyFill="1" applyBorder="1" applyAlignment="1" applyProtection="1">
      <alignment horizontal="center"/>
      <protection locked="0"/>
    </xf>
    <xf numFmtId="0" fontId="13" fillId="2" borderId="0" xfId="1" applyFont="1" applyFill="1" applyAlignment="1">
      <alignment horizontal="center"/>
    </xf>
    <xf numFmtId="0" fontId="14" fillId="2" borderId="0" xfId="1" applyFont="1" applyFill="1" applyAlignment="1">
      <alignment horizontal="center"/>
    </xf>
    <xf numFmtId="0" fontId="4" fillId="2" borderId="0" xfId="1" applyFont="1" applyFill="1" applyAlignment="1">
      <alignment horizontal="right"/>
    </xf>
    <xf numFmtId="0" fontId="3" fillId="2" borderId="0" xfId="1" applyFont="1" applyFill="1" applyAlignment="1">
      <alignment horizontal="center"/>
    </xf>
    <xf numFmtId="9" fontId="4" fillId="2" borderId="0" xfId="3" quotePrefix="1" applyFont="1" applyFill="1" applyBorder="1" applyAlignment="1" applyProtection="1">
      <alignment horizontal="center"/>
      <protection locked="0"/>
    </xf>
    <xf numFmtId="165" fontId="2" fillId="2" borderId="0" xfId="1" applyNumberFormat="1" applyFill="1" applyAlignment="1" applyProtection="1">
      <alignment horizontal="center"/>
      <protection locked="0"/>
    </xf>
    <xf numFmtId="0" fontId="2" fillId="2" borderId="0" xfId="1" applyFill="1" applyAlignment="1" applyProtection="1">
      <alignment horizontal="center"/>
      <protection locked="0"/>
    </xf>
    <xf numFmtId="0" fontId="16" fillId="3" borderId="14" xfId="1" applyFont="1" applyFill="1" applyBorder="1"/>
    <xf numFmtId="0" fontId="2" fillId="3" borderId="15" xfId="1" applyFill="1" applyBorder="1"/>
    <xf numFmtId="0" fontId="4" fillId="4" borderId="14" xfId="1" applyFont="1" applyFill="1" applyBorder="1"/>
    <xf numFmtId="0" fontId="4" fillId="4" borderId="15" xfId="1" applyFont="1" applyFill="1" applyBorder="1"/>
    <xf numFmtId="0" fontId="2" fillId="4" borderId="14" xfId="1" applyFill="1" applyBorder="1"/>
    <xf numFmtId="0" fontId="2" fillId="4" borderId="15" xfId="1" applyFill="1" applyBorder="1"/>
    <xf numFmtId="0" fontId="16" fillId="4" borderId="13" xfId="1" applyFont="1" applyFill="1" applyBorder="1"/>
    <xf numFmtId="0" fontId="16" fillId="4" borderId="16" xfId="1" applyFont="1" applyFill="1" applyBorder="1" applyAlignment="1">
      <alignment horizontal="center"/>
    </xf>
    <xf numFmtId="0" fontId="17" fillId="0" borderId="17"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9" xfId="1" applyFont="1" applyBorder="1" applyAlignment="1">
      <alignment horizontal="center" vertical="center" wrapText="1"/>
    </xf>
    <xf numFmtId="0" fontId="4" fillId="0" borderId="21" xfId="1" applyFont="1" applyBorder="1" applyAlignment="1">
      <alignment horizontal="center"/>
    </xf>
    <xf numFmtId="0" fontId="4" fillId="0" borderId="22" xfId="1" applyFont="1" applyBorder="1" applyAlignment="1">
      <alignment horizontal="center"/>
    </xf>
    <xf numFmtId="166" fontId="16" fillId="0" borderId="23" xfId="4" applyNumberFormat="1" applyFont="1" applyFill="1" applyBorder="1" applyAlignment="1">
      <alignment horizontal="center"/>
    </xf>
    <xf numFmtId="166" fontId="16" fillId="2" borderId="22" xfId="4" applyNumberFormat="1" applyFont="1" applyFill="1" applyBorder="1" applyAlignment="1">
      <alignment horizontal="center"/>
    </xf>
    <xf numFmtId="166" fontId="16" fillId="0" borderId="29" xfId="4" applyNumberFormat="1" applyFont="1" applyFill="1" applyBorder="1" applyAlignment="1">
      <alignment horizontal="center"/>
    </xf>
    <xf numFmtId="166" fontId="16" fillId="2" borderId="35" xfId="4" applyNumberFormat="1" applyFont="1" applyFill="1" applyBorder="1" applyAlignment="1">
      <alignment horizontal="center"/>
    </xf>
    <xf numFmtId="166" fontId="4" fillId="0" borderId="16" xfId="4" applyNumberFormat="1" applyFont="1" applyFill="1" applyBorder="1" applyAlignment="1">
      <alignment horizontal="center"/>
    </xf>
    <xf numFmtId="166" fontId="16" fillId="0" borderId="13" xfId="4" applyNumberFormat="1" applyFont="1" applyFill="1" applyBorder="1" applyAlignment="1">
      <alignment horizontal="center"/>
    </xf>
    <xf numFmtId="166" fontId="16" fillId="4" borderId="42" xfId="4" applyNumberFormat="1" applyFont="1" applyFill="1" applyBorder="1" applyAlignment="1">
      <alignment horizontal="center"/>
    </xf>
    <xf numFmtId="0" fontId="10" fillId="3" borderId="14" xfId="1" applyFont="1" applyFill="1" applyBorder="1" applyAlignment="1">
      <alignment horizontal="left"/>
    </xf>
    <xf numFmtId="0" fontId="10" fillId="3" borderId="15" xfId="1" applyFont="1" applyFill="1" applyBorder="1" applyAlignment="1">
      <alignment horizontal="left"/>
    </xf>
    <xf numFmtId="0" fontId="10" fillId="3" borderId="13" xfId="1" applyFont="1" applyFill="1" applyBorder="1" applyAlignment="1">
      <alignment horizontal="left"/>
    </xf>
    <xf numFmtId="166" fontId="16" fillId="3" borderId="13" xfId="4" applyNumberFormat="1" applyFont="1" applyFill="1" applyBorder="1" applyAlignment="1">
      <alignment horizontal="center"/>
    </xf>
    <xf numFmtId="166" fontId="16" fillId="3" borderId="16" xfId="4" applyNumberFormat="1" applyFont="1" applyFill="1" applyBorder="1" applyAlignment="1">
      <alignment horizontal="center"/>
    </xf>
    <xf numFmtId="166" fontId="16" fillId="0" borderId="45" xfId="4" applyNumberFormat="1" applyFont="1" applyFill="1" applyBorder="1" applyAlignment="1">
      <alignment horizontal="center"/>
    </xf>
    <xf numFmtId="166" fontId="16" fillId="2" borderId="46" xfId="4" applyNumberFormat="1" applyFont="1" applyFill="1" applyBorder="1" applyAlignment="1">
      <alignment horizontal="center"/>
    </xf>
    <xf numFmtId="166" fontId="16" fillId="2" borderId="50" xfId="4" applyNumberFormat="1" applyFont="1" applyFill="1" applyBorder="1" applyAlignment="1">
      <alignment horizontal="center"/>
    </xf>
    <xf numFmtId="166" fontId="16" fillId="0" borderId="53" xfId="4" applyNumberFormat="1" applyFont="1" applyFill="1" applyBorder="1" applyAlignment="1">
      <alignment horizontal="center"/>
    </xf>
    <xf numFmtId="166" fontId="4" fillId="0" borderId="14" xfId="4" applyNumberFormat="1" applyFont="1" applyFill="1" applyBorder="1" applyAlignment="1">
      <alignment horizontal="center"/>
    </xf>
    <xf numFmtId="166" fontId="16" fillId="4" borderId="46" xfId="4" applyNumberFormat="1" applyFont="1" applyFill="1" applyBorder="1" applyAlignment="1">
      <alignment horizontal="center"/>
    </xf>
    <xf numFmtId="0" fontId="16" fillId="2" borderId="0" xfId="1" applyFont="1" applyFill="1" applyAlignment="1">
      <alignment horizontal="right"/>
    </xf>
    <xf numFmtId="166" fontId="4" fillId="2" borderId="0" xfId="4" applyNumberFormat="1" applyFont="1" applyFill="1" applyBorder="1" applyAlignment="1">
      <alignment horizontal="center"/>
    </xf>
    <xf numFmtId="166" fontId="16" fillId="2" borderId="0" xfId="4" applyNumberFormat="1" applyFont="1" applyFill="1" applyBorder="1" applyAlignment="1">
      <alignment horizontal="center"/>
    </xf>
    <xf numFmtId="0" fontId="16" fillId="3" borderId="14" xfId="1" applyFont="1" applyFill="1" applyBorder="1" applyAlignment="1">
      <alignment horizontal="left"/>
    </xf>
    <xf numFmtId="0" fontId="2" fillId="3" borderId="14" xfId="1" applyFill="1" applyBorder="1" applyAlignment="1">
      <alignment horizontal="left"/>
    </xf>
    <xf numFmtId="166" fontId="16" fillId="3" borderId="14" xfId="4" applyNumberFormat="1" applyFont="1" applyFill="1" applyBorder="1" applyAlignment="1">
      <alignment horizontal="center"/>
    </xf>
    <xf numFmtId="166" fontId="16" fillId="3" borderId="50" xfId="4" applyNumberFormat="1" applyFont="1" applyFill="1" applyBorder="1" applyAlignment="1">
      <alignment horizontal="center"/>
    </xf>
    <xf numFmtId="0" fontId="10" fillId="3" borderId="16" xfId="1" applyFont="1" applyFill="1" applyBorder="1" applyAlignment="1">
      <alignment horizontal="left"/>
    </xf>
    <xf numFmtId="166" fontId="16" fillId="0" borderId="16" xfId="4" applyNumberFormat="1" applyFont="1" applyFill="1" applyBorder="1" applyAlignment="1">
      <alignment horizontal="center"/>
    </xf>
    <xf numFmtId="166" fontId="16" fillId="4" borderId="16" xfId="4" applyNumberFormat="1" applyFont="1" applyFill="1" applyBorder="1" applyAlignment="1">
      <alignment horizontal="center"/>
    </xf>
    <xf numFmtId="0" fontId="4" fillId="2" borderId="14" xfId="1" applyFont="1" applyFill="1" applyBorder="1" applyAlignment="1">
      <alignment horizontal="right"/>
    </xf>
    <xf numFmtId="166" fontId="4" fillId="2" borderId="14" xfId="4" applyNumberFormat="1" applyFont="1" applyFill="1" applyBorder="1" applyAlignment="1">
      <alignment horizontal="center"/>
    </xf>
    <xf numFmtId="166" fontId="16" fillId="2" borderId="14" xfId="4" applyNumberFormat="1" applyFont="1" applyFill="1" applyBorder="1" applyAlignment="1">
      <alignment horizontal="center"/>
    </xf>
    <xf numFmtId="0" fontId="2" fillId="3" borderId="56" xfId="1" applyFill="1" applyBorder="1" applyAlignment="1">
      <alignment horizontal="left"/>
    </xf>
    <xf numFmtId="0" fontId="10" fillId="3" borderId="56" xfId="1" applyFont="1" applyFill="1" applyBorder="1" applyAlignment="1">
      <alignment horizontal="left"/>
    </xf>
    <xf numFmtId="166" fontId="16" fillId="3" borderId="56" xfId="4" applyNumberFormat="1" applyFont="1" applyFill="1" applyBorder="1" applyAlignment="1">
      <alignment horizontal="center"/>
    </xf>
    <xf numFmtId="0" fontId="21" fillId="4" borderId="56" xfId="1" applyFont="1" applyFill="1" applyBorder="1" applyAlignment="1">
      <alignment horizontal="left" wrapText="1"/>
    </xf>
    <xf numFmtId="0" fontId="22" fillId="4" borderId="56" xfId="1" applyFont="1" applyFill="1" applyBorder="1" applyAlignment="1">
      <alignment horizontal="center"/>
    </xf>
    <xf numFmtId="0" fontId="22" fillId="4" borderId="56" xfId="1" applyFont="1" applyFill="1" applyBorder="1" applyAlignment="1">
      <alignment horizontal="center" wrapText="1"/>
    </xf>
    <xf numFmtId="0" fontId="3" fillId="5" borderId="23" xfId="1" applyFont="1" applyFill="1" applyBorder="1"/>
    <xf numFmtId="0" fontId="3" fillId="5" borderId="3" xfId="1" applyFont="1" applyFill="1" applyBorder="1"/>
    <xf numFmtId="0" fontId="2" fillId="5" borderId="3" xfId="1" applyFill="1" applyBorder="1" applyAlignment="1">
      <alignment horizontal="right"/>
    </xf>
    <xf numFmtId="166" fontId="16" fillId="0" borderId="1" xfId="1" applyNumberFormat="1" applyFont="1" applyBorder="1" applyAlignment="1">
      <alignment horizontal="right"/>
    </xf>
    <xf numFmtId="166" fontId="4" fillId="2" borderId="16" xfId="4" applyNumberFormat="1" applyFont="1" applyFill="1" applyBorder="1" applyAlignment="1">
      <alignment horizontal="center"/>
    </xf>
    <xf numFmtId="0" fontId="20" fillId="2" borderId="0" xfId="1" applyFont="1" applyFill="1" applyAlignment="1">
      <alignment horizontal="center" vertical="center" textRotation="90"/>
    </xf>
    <xf numFmtId="0" fontId="2" fillId="0" borderId="0" xfId="1"/>
    <xf numFmtId="43" fontId="3" fillId="2" borderId="0" xfId="1" applyNumberFormat="1" applyFont="1" applyFill="1"/>
    <xf numFmtId="43" fontId="3" fillId="0" borderId="0" xfId="1" applyNumberFormat="1" applyFont="1"/>
    <xf numFmtId="0" fontId="4" fillId="0" borderId="0" xfId="1" applyFont="1"/>
    <xf numFmtId="0" fontId="4" fillId="0" borderId="0" xfId="1" applyFont="1" applyAlignment="1">
      <alignment horizontal="center"/>
    </xf>
    <xf numFmtId="166" fontId="4" fillId="2" borderId="46" xfId="4" applyNumberFormat="1" applyFont="1" applyFill="1" applyBorder="1" applyAlignment="1">
      <alignment horizontal="center"/>
    </xf>
    <xf numFmtId="166" fontId="4" fillId="2" borderId="13" xfId="4" applyNumberFormat="1" applyFont="1" applyFill="1" applyBorder="1" applyAlignment="1">
      <alignment horizontal="center"/>
    </xf>
    <xf numFmtId="0" fontId="0" fillId="2" borderId="0" xfId="0" applyFill="1"/>
    <xf numFmtId="0" fontId="0" fillId="2" borderId="11" xfId="0" applyFill="1" applyBorder="1"/>
    <xf numFmtId="0" fontId="0" fillId="2" borderId="8" xfId="0" applyFill="1" applyBorder="1"/>
    <xf numFmtId="0" fontId="18" fillId="0" borderId="12" xfId="1" applyFont="1" applyBorder="1" applyAlignment="1">
      <alignment horizontal="center" wrapText="1"/>
    </xf>
    <xf numFmtId="0" fontId="18" fillId="0" borderId="9" xfId="1" applyFont="1" applyBorder="1" applyAlignment="1">
      <alignment horizontal="center" wrapText="1"/>
    </xf>
    <xf numFmtId="0" fontId="18" fillId="0" borderId="10" xfId="1" applyFont="1" applyBorder="1" applyAlignment="1">
      <alignment horizontal="center" wrapText="1"/>
    </xf>
    <xf numFmtId="0" fontId="18" fillId="4" borderId="20" xfId="1" applyFont="1" applyFill="1" applyBorder="1" applyAlignment="1">
      <alignment horizontal="center" wrapText="1"/>
    </xf>
    <xf numFmtId="0" fontId="27" fillId="3" borderId="13" xfId="1" applyFont="1" applyFill="1" applyBorder="1"/>
    <xf numFmtId="165" fontId="32" fillId="2" borderId="14" xfId="1" applyNumberFormat="1" applyFont="1" applyFill="1" applyBorder="1" applyAlignment="1">
      <alignment horizontal="center"/>
    </xf>
    <xf numFmtId="166" fontId="16" fillId="6" borderId="42" xfId="4" applyNumberFormat="1" applyFont="1" applyFill="1" applyBorder="1" applyAlignment="1">
      <alignment horizontal="center"/>
    </xf>
    <xf numFmtId="166" fontId="2" fillId="4" borderId="26" xfId="4" applyNumberFormat="1" applyFont="1" applyFill="1" applyBorder="1" applyAlignment="1" applyProtection="1">
      <alignment horizontal="center"/>
    </xf>
    <xf numFmtId="166" fontId="3" fillId="4" borderId="69" xfId="4" applyNumberFormat="1" applyFont="1" applyFill="1" applyBorder="1" applyAlignment="1">
      <alignment horizontal="center"/>
    </xf>
    <xf numFmtId="166" fontId="2" fillId="4" borderId="41" xfId="1" applyNumberFormat="1" applyFill="1" applyBorder="1" applyAlignment="1">
      <alignment horizontal="right"/>
    </xf>
    <xf numFmtId="166" fontId="2" fillId="4" borderId="69" xfId="1" applyNumberFormat="1" applyFill="1" applyBorder="1" applyAlignment="1">
      <alignment horizontal="right"/>
    </xf>
    <xf numFmtId="166" fontId="2" fillId="4" borderId="38" xfId="1" applyNumberFormat="1" applyFill="1" applyBorder="1" applyAlignment="1">
      <alignment horizontal="right"/>
    </xf>
    <xf numFmtId="0" fontId="3" fillId="2" borderId="0" xfId="1" applyFont="1" applyFill="1" applyProtection="1">
      <protection locked="0"/>
    </xf>
    <xf numFmtId="167" fontId="3" fillId="2" borderId="0" xfId="1" applyNumberFormat="1" applyFont="1" applyFill="1" applyProtection="1">
      <protection locked="0"/>
    </xf>
    <xf numFmtId="43" fontId="4" fillId="2" borderId="0" xfId="1" applyNumberFormat="1" applyFont="1" applyFill="1" applyProtection="1">
      <protection locked="0"/>
    </xf>
    <xf numFmtId="0" fontId="4" fillId="2" borderId="0" xfId="1" applyFont="1" applyFill="1" applyAlignment="1" applyProtection="1">
      <alignment horizontal="center"/>
      <protection locked="0"/>
    </xf>
    <xf numFmtId="0" fontId="4" fillId="2" borderId="0" xfId="1" applyFont="1" applyFill="1" applyProtection="1">
      <protection locked="0"/>
    </xf>
    <xf numFmtId="0" fontId="28" fillId="2" borderId="21" xfId="1" applyFont="1" applyFill="1" applyBorder="1" applyAlignment="1">
      <alignment horizontal="center" vertical="center" textRotation="90"/>
    </xf>
    <xf numFmtId="166" fontId="2" fillId="2" borderId="0" xfId="1" applyNumberFormat="1" applyFill="1" applyAlignment="1">
      <alignment horizontal="right"/>
    </xf>
    <xf numFmtId="166" fontId="3" fillId="2" borderId="0" xfId="4" applyNumberFormat="1" applyFont="1" applyFill="1" applyBorder="1" applyAlignment="1">
      <alignment horizontal="center"/>
    </xf>
    <xf numFmtId="14" fontId="35" fillId="2" borderId="0" xfId="1" applyNumberFormat="1" applyFont="1" applyFill="1" applyAlignment="1">
      <alignment horizontal="right"/>
    </xf>
    <xf numFmtId="0" fontId="0" fillId="0" borderId="11" xfId="0" applyBorder="1"/>
    <xf numFmtId="0" fontId="1" fillId="0" borderId="78" xfId="0" applyFont="1" applyBorder="1" applyAlignment="1">
      <alignment horizontal="center"/>
    </xf>
    <xf numFmtId="164" fontId="0" fillId="0" borderId="62" xfId="0" applyNumberFormat="1" applyBorder="1"/>
    <xf numFmtId="164" fontId="0" fillId="0" borderId="76" xfId="0" applyNumberFormat="1" applyBorder="1"/>
    <xf numFmtId="0" fontId="7" fillId="0" borderId="5" xfId="0" applyFont="1" applyBorder="1"/>
    <xf numFmtId="0" fontId="37" fillId="0" borderId="9" xfId="0" applyFont="1" applyBorder="1" applyAlignment="1">
      <alignment horizontal="center"/>
    </xf>
    <xf numFmtId="164" fontId="0" fillId="0" borderId="86" xfId="0" applyNumberFormat="1" applyBorder="1"/>
    <xf numFmtId="164" fontId="0" fillId="0" borderId="88" xfId="0" applyNumberFormat="1" applyBorder="1"/>
    <xf numFmtId="0" fontId="1" fillId="8" borderId="11" xfId="0" applyFont="1" applyFill="1" applyBorder="1" applyAlignment="1">
      <alignment horizontal="center"/>
    </xf>
    <xf numFmtId="0" fontId="1" fillId="8" borderId="78" xfId="0" applyFont="1" applyFill="1" applyBorder="1" applyAlignment="1">
      <alignment horizontal="center"/>
    </xf>
    <xf numFmtId="0" fontId="0" fillId="8" borderId="0" xfId="0" applyFill="1" applyAlignment="1">
      <alignment horizontal="center"/>
    </xf>
    <xf numFmtId="164" fontId="0" fillId="8" borderId="62" xfId="0" applyNumberFormat="1" applyFill="1" applyBorder="1"/>
    <xf numFmtId="0" fontId="0" fillId="8" borderId="84" xfId="0" applyFill="1" applyBorder="1" applyAlignment="1">
      <alignment horizontal="center"/>
    </xf>
    <xf numFmtId="164" fontId="0" fillId="8" borderId="86" xfId="0" applyNumberFormat="1" applyFill="1" applyBorder="1"/>
    <xf numFmtId="0" fontId="29" fillId="0" borderId="0" xfId="0" applyFont="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0" borderId="61" xfId="0" applyBorder="1"/>
    <xf numFmtId="0" fontId="0" fillId="0" borderId="63" xfId="0" applyBorder="1"/>
    <xf numFmtId="0" fontId="0" fillId="0" borderId="86" xfId="0" applyBorder="1"/>
    <xf numFmtId="42" fontId="0" fillId="0" borderId="84" xfId="0" applyNumberFormat="1" applyBorder="1"/>
    <xf numFmtId="42" fontId="0" fillId="0" borderId="83" xfId="0" applyNumberFormat="1" applyBorder="1"/>
    <xf numFmtId="42" fontId="0" fillId="0" borderId="64" xfId="0" applyNumberFormat="1" applyBorder="1"/>
    <xf numFmtId="42" fontId="0" fillId="0" borderId="74" xfId="0" applyNumberFormat="1" applyBorder="1"/>
    <xf numFmtId="0" fontId="0" fillId="0" borderId="2" xfId="0" applyBorder="1"/>
    <xf numFmtId="0" fontId="38" fillId="0" borderId="3" xfId="0" applyFont="1" applyBorder="1" applyAlignment="1">
      <alignment horizontal="right" wrapText="1"/>
    </xf>
    <xf numFmtId="42" fontId="0" fillId="0" borderId="94" xfId="0" applyNumberFormat="1" applyBorder="1"/>
    <xf numFmtId="42" fontId="0" fillId="0" borderId="73" xfId="0" applyNumberFormat="1" applyBorder="1"/>
    <xf numFmtId="42" fontId="0" fillId="0" borderId="93" xfId="0" applyNumberFormat="1" applyBorder="1"/>
    <xf numFmtId="0" fontId="1" fillId="0" borderId="1" xfId="0" applyFont="1" applyBorder="1" applyAlignment="1">
      <alignment horizontal="center" vertical="center"/>
    </xf>
    <xf numFmtId="42" fontId="1" fillId="0" borderId="59" xfId="0" applyNumberFormat="1" applyFont="1" applyBorder="1"/>
    <xf numFmtId="42" fontId="1" fillId="0" borderId="89" xfId="0" applyNumberFormat="1" applyFont="1" applyBorder="1"/>
    <xf numFmtId="42" fontId="1" fillId="0" borderId="12" xfId="0" applyNumberFormat="1" applyFont="1" applyBorder="1"/>
    <xf numFmtId="0" fontId="39" fillId="2" borderId="7" xfId="0" applyFont="1" applyFill="1" applyBorder="1" applyAlignment="1">
      <alignment horizontal="center"/>
    </xf>
    <xf numFmtId="0" fontId="39" fillId="2" borderId="11" xfId="0" applyFont="1" applyFill="1" applyBorder="1" applyAlignment="1">
      <alignment horizontal="center"/>
    </xf>
    <xf numFmtId="0" fontId="1" fillId="0" borderId="98" xfId="0" applyFont="1" applyBorder="1" applyAlignment="1">
      <alignment horizontal="center" vertical="center"/>
    </xf>
    <xf numFmtId="0" fontId="1" fillId="0" borderId="76" xfId="0" applyFont="1" applyBorder="1" applyAlignment="1">
      <alignment horizontal="center" vertical="center"/>
    </xf>
    <xf numFmtId="42" fontId="0" fillId="0" borderId="1" xfId="0" applyNumberFormat="1" applyBorder="1"/>
    <xf numFmtId="0" fontId="34" fillId="0" borderId="0" xfId="0" applyFont="1"/>
    <xf numFmtId="0" fontId="34" fillId="0" borderId="0" xfId="0" applyFont="1" applyAlignment="1">
      <alignment horizontal="center" vertical="center"/>
    </xf>
    <xf numFmtId="0" fontId="1" fillId="0" borderId="99" xfId="0" applyFont="1" applyBorder="1" applyAlignment="1">
      <alignment horizontal="center" vertical="center"/>
    </xf>
    <xf numFmtId="0" fontId="1" fillId="0" borderId="66" xfId="0" applyFont="1" applyBorder="1" applyAlignment="1">
      <alignment horizontal="center" vertical="center"/>
    </xf>
    <xf numFmtId="42" fontId="0" fillId="0" borderId="100" xfId="0" applyNumberFormat="1" applyBorder="1"/>
    <xf numFmtId="42" fontId="1" fillId="0" borderId="27" xfId="0" applyNumberFormat="1" applyFont="1" applyBorder="1"/>
    <xf numFmtId="42" fontId="0" fillId="0" borderId="101" xfId="0" applyNumberFormat="1" applyBorder="1"/>
    <xf numFmtId="42" fontId="0" fillId="0" borderId="102" xfId="0" applyNumberFormat="1" applyBorder="1"/>
    <xf numFmtId="42" fontId="1" fillId="0" borderId="41" xfId="0" applyNumberFormat="1" applyFont="1" applyBorder="1"/>
    <xf numFmtId="0" fontId="16" fillId="0" borderId="0" xfId="1" applyFont="1"/>
    <xf numFmtId="0" fontId="2" fillId="0" borderId="0" xfId="1" applyAlignment="1">
      <alignment horizontal="right"/>
    </xf>
    <xf numFmtId="42" fontId="0" fillId="0" borderId="76" xfId="0" applyNumberFormat="1" applyBorder="1"/>
    <xf numFmtId="42" fontId="0" fillId="0" borderId="88" xfId="0" applyNumberFormat="1" applyBorder="1"/>
    <xf numFmtId="42" fontId="0" fillId="0" borderId="79" xfId="0" applyNumberFormat="1" applyBorder="1"/>
    <xf numFmtId="0" fontId="7" fillId="0" borderId="9" xfId="0" applyFont="1" applyBorder="1" applyAlignment="1">
      <alignment horizontal="center" vertical="center"/>
    </xf>
    <xf numFmtId="164" fontId="0" fillId="0" borderId="123" xfId="0" applyNumberFormat="1" applyBorder="1"/>
    <xf numFmtId="164" fontId="0" fillId="0" borderId="124" xfId="0" applyNumberFormat="1" applyBorder="1"/>
    <xf numFmtId="0" fontId="0" fillId="8" borderId="120" xfId="0" applyFill="1" applyBorder="1" applyAlignment="1">
      <alignment horizontal="center"/>
    </xf>
    <xf numFmtId="164" fontId="0" fillId="8" borderId="123" xfId="0" applyNumberFormat="1" applyFill="1" applyBorder="1"/>
    <xf numFmtId="0" fontId="1" fillId="2" borderId="3" xfId="0" applyFont="1" applyFill="1" applyBorder="1"/>
    <xf numFmtId="0" fontId="42" fillId="2" borderId="0" xfId="0" applyFont="1" applyFill="1" applyAlignment="1">
      <alignment horizontal="center" vertical="center" wrapText="1"/>
    </xf>
    <xf numFmtId="9" fontId="3" fillId="2" borderId="0" xfId="5" applyFont="1" applyFill="1" applyBorder="1" applyAlignment="1" applyProtection="1">
      <alignment horizontal="center"/>
      <protection locked="0"/>
    </xf>
    <xf numFmtId="0" fontId="17" fillId="0" borderId="125" xfId="1" applyFont="1" applyBorder="1" applyAlignment="1">
      <alignment horizontal="center" vertical="center" wrapText="1"/>
    </xf>
    <xf numFmtId="0" fontId="41" fillId="2" borderId="0" xfId="0" applyFont="1" applyFill="1" applyAlignment="1">
      <alignment horizontal="center" vertical="center"/>
    </xf>
    <xf numFmtId="0" fontId="8" fillId="0" borderId="1" xfId="1" applyFont="1" applyBorder="1" applyAlignment="1">
      <alignment horizontal="center"/>
    </xf>
    <xf numFmtId="14" fontId="15" fillId="2" borderId="0" xfId="1" applyNumberFormat="1" applyFont="1" applyFill="1" applyAlignment="1" applyProtection="1">
      <alignment horizontal="center"/>
      <protection locked="0"/>
    </xf>
    <xf numFmtId="0" fontId="8" fillId="2" borderId="0" xfId="1" applyFont="1" applyFill="1" applyAlignment="1">
      <alignment horizontal="center"/>
    </xf>
    <xf numFmtId="0" fontId="15" fillId="2" borderId="0" xfId="1" applyFont="1" applyFill="1" applyAlignment="1">
      <alignment horizontal="center"/>
    </xf>
    <xf numFmtId="0" fontId="8" fillId="0" borderId="23" xfId="1" applyFont="1" applyBorder="1" applyAlignment="1">
      <alignment horizontal="center"/>
    </xf>
    <xf numFmtId="0" fontId="8" fillId="0" borderId="103" xfId="1" applyFont="1" applyBorder="1" applyAlignment="1">
      <alignment horizontal="center"/>
    </xf>
    <xf numFmtId="0" fontId="8" fillId="0" borderId="2" xfId="1" applyFont="1" applyBorder="1" applyAlignment="1">
      <alignment horizontal="center"/>
    </xf>
    <xf numFmtId="0" fontId="8" fillId="0" borderId="104" xfId="1" applyFont="1" applyBorder="1" applyAlignment="1">
      <alignment horizontal="center"/>
    </xf>
    <xf numFmtId="0" fontId="8" fillId="0" borderId="3" xfId="1" applyFont="1" applyBorder="1" applyAlignment="1">
      <alignment horizontal="center"/>
    </xf>
    <xf numFmtId="0" fontId="8" fillId="0" borderId="130" xfId="1" applyFont="1" applyBorder="1" applyAlignment="1">
      <alignment horizontal="center"/>
    </xf>
    <xf numFmtId="3" fontId="15" fillId="0" borderId="105" xfId="1" applyNumberFormat="1" applyFont="1" applyBorder="1"/>
    <xf numFmtId="3" fontId="15" fillId="0" borderId="107" xfId="1" applyNumberFormat="1" applyFont="1" applyBorder="1"/>
    <xf numFmtId="3" fontId="15" fillId="0" borderId="112" xfId="1" applyNumberFormat="1" applyFont="1" applyBorder="1"/>
    <xf numFmtId="3" fontId="15" fillId="0" borderId="114" xfId="1" applyNumberFormat="1" applyFont="1" applyBorder="1"/>
    <xf numFmtId="3" fontId="15" fillId="0" borderId="132" xfId="1" applyNumberFormat="1" applyFont="1" applyBorder="1"/>
    <xf numFmtId="0" fontId="15" fillId="0" borderId="134" xfId="1" applyFont="1" applyBorder="1" applyAlignment="1">
      <alignment horizontal="center"/>
    </xf>
    <xf numFmtId="3" fontId="15" fillId="0" borderId="135" xfId="1" applyNumberFormat="1" applyFont="1" applyBorder="1"/>
    <xf numFmtId="3" fontId="15" fillId="0" borderId="137" xfId="1" applyNumberFormat="1" applyFont="1" applyBorder="1"/>
    <xf numFmtId="3" fontId="15" fillId="0" borderId="138" xfId="1" applyNumberFormat="1" applyFont="1" applyBorder="1"/>
    <xf numFmtId="0" fontId="15" fillId="0" borderId="0" xfId="1" applyFont="1"/>
    <xf numFmtId="0" fontId="15" fillId="0" borderId="3" xfId="1" applyFont="1" applyBorder="1"/>
    <xf numFmtId="0" fontId="8" fillId="0" borderId="3" xfId="1" applyFont="1" applyBorder="1" applyAlignment="1">
      <alignment horizontal="right"/>
    </xf>
    <xf numFmtId="0" fontId="15" fillId="0" borderId="40" xfId="1" applyFont="1" applyBorder="1" applyAlignment="1">
      <alignment horizontal="center"/>
    </xf>
    <xf numFmtId="0" fontId="15" fillId="0" borderId="136" xfId="1" applyFont="1" applyBorder="1" applyAlignment="1">
      <alignment horizontal="center"/>
    </xf>
    <xf numFmtId="0" fontId="15" fillId="0" borderId="139" xfId="1" applyFont="1" applyBorder="1" applyAlignment="1">
      <alignment horizontal="center"/>
    </xf>
    <xf numFmtId="0" fontId="15" fillId="0" borderId="39" xfId="1" applyFont="1" applyBorder="1" applyAlignment="1">
      <alignment horizontal="center"/>
    </xf>
    <xf numFmtId="0" fontId="1" fillId="0" borderId="0" xfId="0" applyFont="1"/>
    <xf numFmtId="44" fontId="0" fillId="0" borderId="0" xfId="0" applyNumberFormat="1"/>
    <xf numFmtId="42" fontId="0" fillId="0" borderId="62" xfId="0" applyNumberFormat="1" applyBorder="1"/>
    <xf numFmtId="42" fontId="0" fillId="0" borderId="86" xfId="0" applyNumberFormat="1" applyBorder="1"/>
    <xf numFmtId="42" fontId="0" fillId="0" borderId="78" xfId="0" applyNumberFormat="1" applyBorder="1"/>
    <xf numFmtId="0" fontId="1" fillId="0" borderId="140" xfId="0" applyFont="1" applyBorder="1" applyAlignment="1">
      <alignment horizontal="center"/>
    </xf>
    <xf numFmtId="0" fontId="30" fillId="0" borderId="0" xfId="0" applyFont="1"/>
    <xf numFmtId="0" fontId="1" fillId="8" borderId="2" xfId="0" applyFont="1" applyFill="1" applyBorder="1"/>
    <xf numFmtId="0" fontId="0" fillId="8" borderId="4" xfId="0" applyFill="1" applyBorder="1"/>
    <xf numFmtId="0" fontId="1" fillId="0" borderId="0" xfId="0" applyFont="1" applyAlignment="1">
      <alignment vertical="center"/>
    </xf>
    <xf numFmtId="0" fontId="29" fillId="0" borderId="2" xfId="0" applyFont="1" applyBorder="1" applyAlignment="1">
      <alignment wrapText="1"/>
    </xf>
    <xf numFmtId="0" fontId="46" fillId="0" borderId="0" xfId="1" applyFont="1"/>
    <xf numFmtId="0" fontId="47" fillId="0" borderId="0" xfId="1" applyFont="1" applyAlignment="1">
      <alignment horizontal="center"/>
    </xf>
    <xf numFmtId="0" fontId="48" fillId="0" borderId="0" xfId="1" applyFont="1"/>
    <xf numFmtId="0" fontId="48" fillId="0" borderId="0" xfId="1" applyFont="1" applyAlignment="1">
      <alignment horizontal="center"/>
    </xf>
    <xf numFmtId="0" fontId="46" fillId="0" borderId="0" xfId="1" applyFont="1" applyAlignment="1">
      <alignment horizontal="center"/>
    </xf>
    <xf numFmtId="0" fontId="49" fillId="0" borderId="0" xfId="1" applyFont="1"/>
    <xf numFmtId="0" fontId="52" fillId="8" borderId="0" xfId="1" applyFont="1" applyFill="1"/>
    <xf numFmtId="0" fontId="46" fillId="8" borderId="0" xfId="1" applyFont="1" applyFill="1"/>
    <xf numFmtId="0" fontId="46" fillId="8" borderId="0" xfId="1" applyFont="1" applyFill="1" applyAlignment="1">
      <alignment horizontal="right"/>
    </xf>
    <xf numFmtId="0" fontId="46" fillId="8" borderId="0" xfId="1" applyFont="1" applyFill="1" applyAlignment="1">
      <alignment horizontal="center"/>
    </xf>
    <xf numFmtId="0" fontId="46" fillId="8" borderId="11" xfId="1" applyFont="1" applyFill="1" applyBorder="1"/>
    <xf numFmtId="0" fontId="46" fillId="8" borderId="11" xfId="1" applyFont="1" applyFill="1" applyBorder="1" applyAlignment="1">
      <alignment horizontal="center"/>
    </xf>
    <xf numFmtId="2" fontId="24" fillId="8" borderId="7" xfId="1" applyNumberFormat="1" applyFont="1" applyFill="1" applyBorder="1"/>
    <xf numFmtId="2" fontId="24" fillId="8" borderId="0" xfId="1" applyNumberFormat="1" applyFont="1" applyFill="1"/>
    <xf numFmtId="0" fontId="24" fillId="8" borderId="7" xfId="1" applyFont="1" applyFill="1" applyBorder="1" applyAlignment="1">
      <alignment horizontal="center"/>
    </xf>
    <xf numFmtId="2" fontId="24" fillId="8" borderId="0" xfId="1" applyNumberFormat="1" applyFont="1" applyFill="1" applyAlignment="1">
      <alignment horizontal="center"/>
    </xf>
    <xf numFmtId="0" fontId="24" fillId="8" borderId="0" xfId="1" applyFont="1" applyFill="1" applyAlignment="1">
      <alignment horizontal="center"/>
    </xf>
    <xf numFmtId="2" fontId="24" fillId="8" borderId="7" xfId="1" applyNumberFormat="1" applyFont="1" applyFill="1" applyBorder="1" applyAlignment="1">
      <alignment horizontal="center"/>
    </xf>
    <xf numFmtId="0" fontId="24" fillId="8" borderId="7" xfId="1" applyFont="1" applyFill="1" applyBorder="1"/>
    <xf numFmtId="0" fontId="46" fillId="8" borderId="37" xfId="1" applyFont="1" applyFill="1" applyBorder="1"/>
    <xf numFmtId="2" fontId="46" fillId="8" borderId="37" xfId="1" applyNumberFormat="1" applyFont="1" applyFill="1" applyBorder="1"/>
    <xf numFmtId="2" fontId="24" fillId="8" borderId="37" xfId="1" applyNumberFormat="1" applyFont="1" applyFill="1" applyBorder="1"/>
    <xf numFmtId="2" fontId="46" fillId="0" borderId="0" xfId="1" applyNumberFormat="1" applyFont="1"/>
    <xf numFmtId="2" fontId="49" fillId="0" borderId="0" xfId="1" applyNumberFormat="1" applyFont="1"/>
    <xf numFmtId="2" fontId="24" fillId="8" borderId="0" xfId="3" applyNumberFormat="1" applyFont="1" applyFill="1" applyBorder="1"/>
    <xf numFmtId="2" fontId="24" fillId="8" borderId="0" xfId="3" applyNumberFormat="1" applyFont="1" applyFill="1" applyBorder="1" applyAlignment="1">
      <alignment horizontal="center"/>
    </xf>
    <xf numFmtId="2" fontId="24" fillId="8" borderId="0" xfId="3" applyNumberFormat="1" applyFont="1" applyFill="1" applyAlignment="1">
      <alignment horizontal="center"/>
    </xf>
    <xf numFmtId="0" fontId="46" fillId="10" borderId="0" xfId="1" applyFont="1" applyFill="1"/>
    <xf numFmtId="2" fontId="46" fillId="10" borderId="0" xfId="1" applyNumberFormat="1" applyFont="1" applyFill="1"/>
    <xf numFmtId="0" fontId="53" fillId="10" borderId="0" xfId="1" applyFont="1" applyFill="1"/>
    <xf numFmtId="0" fontId="53" fillId="10" borderId="0" xfId="1" applyFont="1" applyFill="1" applyAlignment="1">
      <alignment horizontal="right" vertical="center"/>
    </xf>
    <xf numFmtId="0" fontId="54" fillId="10" borderId="0" xfId="1" applyFont="1" applyFill="1"/>
    <xf numFmtId="0" fontId="50" fillId="7" borderId="0" xfId="1" applyFont="1" applyFill="1" applyAlignment="1">
      <alignment horizontal="center"/>
    </xf>
    <xf numFmtId="0" fontId="50" fillId="7" borderId="0" xfId="1" applyFont="1" applyFill="1"/>
    <xf numFmtId="0" fontId="50" fillId="7" borderId="11" xfId="1" applyFont="1" applyFill="1" applyBorder="1" applyAlignment="1">
      <alignment horizontal="center"/>
    </xf>
    <xf numFmtId="0" fontId="50" fillId="7" borderId="11" xfId="1" applyFont="1" applyFill="1" applyBorder="1"/>
    <xf numFmtId="0" fontId="51" fillId="7" borderId="11" xfId="1" applyFont="1" applyFill="1" applyBorder="1"/>
    <xf numFmtId="0" fontId="3" fillId="0" borderId="0" xfId="1" applyFont="1" applyProtection="1">
      <protection locked="0"/>
    </xf>
    <xf numFmtId="3" fontId="15" fillId="0" borderId="146" xfId="1" applyNumberFormat="1" applyFont="1" applyBorder="1"/>
    <xf numFmtId="3" fontId="15" fillId="0" borderId="148" xfId="1" applyNumberFormat="1" applyFont="1" applyBorder="1"/>
    <xf numFmtId="3" fontId="15" fillId="0" borderId="149" xfId="1" applyNumberFormat="1" applyFont="1" applyBorder="1"/>
    <xf numFmtId="3" fontId="15" fillId="0" borderId="150" xfId="1" applyNumberFormat="1" applyFont="1" applyBorder="1"/>
    <xf numFmtId="3" fontId="15" fillId="0" borderId="151" xfId="1" applyNumberFormat="1" applyFont="1" applyBorder="1"/>
    <xf numFmtId="3" fontId="15" fillId="0" borderId="152" xfId="1" applyNumberFormat="1" applyFont="1" applyBorder="1"/>
    <xf numFmtId="3" fontId="15" fillId="0" borderId="156" xfId="1" applyNumberFormat="1" applyFont="1" applyBorder="1"/>
    <xf numFmtId="3" fontId="15" fillId="0" borderId="159" xfId="1" applyNumberFormat="1" applyFont="1" applyBorder="1"/>
    <xf numFmtId="0" fontId="40" fillId="0" borderId="0" xfId="0" applyFont="1" applyAlignment="1">
      <alignment horizontal="left"/>
    </xf>
    <xf numFmtId="0" fontId="1" fillId="0" borderId="0" xfId="0" applyFont="1" applyAlignment="1">
      <alignment horizontal="center"/>
    </xf>
    <xf numFmtId="0" fontId="0" fillId="11" borderId="100" xfId="0" applyFill="1" applyBorder="1" applyAlignment="1">
      <alignment horizontal="center" vertical="center"/>
    </xf>
    <xf numFmtId="0" fontId="0" fillId="11" borderId="1" xfId="0" applyFill="1" applyBorder="1" applyAlignment="1">
      <alignment horizontal="center" vertical="center"/>
    </xf>
    <xf numFmtId="0" fontId="1" fillId="11" borderId="27" xfId="0" applyFont="1" applyFill="1" applyBorder="1" applyAlignment="1">
      <alignment horizontal="center" vertical="center"/>
    </xf>
    <xf numFmtId="0" fontId="1" fillId="8" borderId="23" xfId="0" applyFont="1" applyFill="1" applyBorder="1" applyAlignment="1">
      <alignment horizontal="center"/>
    </xf>
    <xf numFmtId="0" fontId="1" fillId="8" borderId="141" xfId="0" applyFont="1" applyFill="1" applyBorder="1" applyAlignment="1">
      <alignment horizontal="center"/>
    </xf>
    <xf numFmtId="0" fontId="0" fillId="8" borderId="21" xfId="0" applyFill="1" applyBorder="1" applyAlignment="1">
      <alignment horizontal="center"/>
    </xf>
    <xf numFmtId="42" fontId="0" fillId="8" borderId="142" xfId="0" applyNumberFormat="1" applyFill="1" applyBorder="1"/>
    <xf numFmtId="0" fontId="0" fillId="8" borderId="143" xfId="0" applyFill="1" applyBorder="1" applyAlignment="1">
      <alignment horizontal="center"/>
    </xf>
    <xf numFmtId="42" fontId="0" fillId="8" borderId="144" xfId="0" applyNumberFormat="1" applyFill="1" applyBorder="1"/>
    <xf numFmtId="0" fontId="0" fillId="8" borderId="36" xfId="0" applyFill="1" applyBorder="1" applyAlignment="1">
      <alignment horizontal="center"/>
    </xf>
    <xf numFmtId="42" fontId="0" fillId="8" borderId="145" xfId="0" applyNumberFormat="1" applyFill="1" applyBorder="1"/>
    <xf numFmtId="5" fontId="1" fillId="0" borderId="101" xfId="0" applyNumberFormat="1" applyFont="1" applyBorder="1" applyAlignment="1">
      <alignment horizontal="center"/>
    </xf>
    <xf numFmtId="5" fontId="1" fillId="0" borderId="1" xfId="0" applyNumberFormat="1" applyFont="1" applyBorder="1" applyAlignment="1">
      <alignment horizontal="center"/>
    </xf>
    <xf numFmtId="164" fontId="1" fillId="0" borderId="9" xfId="0" applyNumberFormat="1" applyFont="1" applyBorder="1" applyAlignment="1">
      <alignment horizontal="center"/>
    </xf>
    <xf numFmtId="169"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xf>
    <xf numFmtId="166" fontId="43" fillId="12" borderId="5" xfId="4" applyNumberFormat="1" applyFont="1" applyFill="1" applyBorder="1" applyAlignment="1"/>
    <xf numFmtId="166" fontId="43" fillId="12" borderId="75" xfId="4" applyNumberFormat="1" applyFont="1" applyFill="1" applyBorder="1" applyAlignment="1"/>
    <xf numFmtId="166" fontId="16" fillId="0" borderId="52" xfId="4" applyNumberFormat="1" applyFont="1" applyFill="1" applyBorder="1" applyAlignment="1">
      <alignment horizontal="center"/>
    </xf>
    <xf numFmtId="14" fontId="15" fillId="13" borderId="1" xfId="1" applyNumberFormat="1" applyFont="1" applyFill="1" applyBorder="1" applyAlignment="1" applyProtection="1">
      <alignment horizontal="center"/>
      <protection locked="0"/>
    </xf>
    <xf numFmtId="0" fontId="15" fillId="13" borderId="1" xfId="1" applyFont="1" applyFill="1" applyBorder="1" applyAlignment="1" applyProtection="1">
      <alignment horizontal="center"/>
      <protection locked="0"/>
    </xf>
    <xf numFmtId="0" fontId="2" fillId="13" borderId="24" xfId="1" applyFill="1" applyBorder="1" applyProtection="1">
      <protection locked="0"/>
    </xf>
    <xf numFmtId="0" fontId="2" fillId="13" borderId="126" xfId="1" applyFill="1" applyBorder="1" applyProtection="1">
      <protection locked="0"/>
    </xf>
    <xf numFmtId="0" fontId="2" fillId="13" borderId="25" xfId="1" applyFill="1" applyBorder="1" applyAlignment="1" applyProtection="1">
      <alignment horizontal="center"/>
      <protection locked="0"/>
    </xf>
    <xf numFmtId="166" fontId="2" fillId="13" borderId="4" xfId="4" applyNumberFormat="1" applyFont="1" applyFill="1" applyBorder="1" applyAlignment="1" applyProtection="1">
      <alignment horizontal="center"/>
      <protection locked="0"/>
    </xf>
    <xf numFmtId="167" fontId="0" fillId="13" borderId="0" xfId="3" applyNumberFormat="1" applyFont="1" applyFill="1" applyBorder="1" applyAlignment="1" applyProtection="1">
      <alignment horizontal="center"/>
      <protection locked="0"/>
    </xf>
    <xf numFmtId="167" fontId="0" fillId="13" borderId="1" xfId="3" applyNumberFormat="1" applyFont="1" applyFill="1" applyBorder="1" applyAlignment="1" applyProtection="1">
      <alignment horizontal="center"/>
      <protection locked="0"/>
    </xf>
    <xf numFmtId="0" fontId="2" fillId="13" borderId="3" xfId="1" applyFill="1" applyBorder="1" applyProtection="1">
      <protection locked="0"/>
    </xf>
    <xf numFmtId="0" fontId="2" fillId="13" borderId="30" xfId="1" applyFill="1" applyBorder="1" applyProtection="1">
      <protection locked="0"/>
    </xf>
    <xf numFmtId="0" fontId="2" fillId="13" borderId="127" xfId="1" applyFill="1" applyBorder="1" applyProtection="1">
      <protection locked="0"/>
    </xf>
    <xf numFmtId="0" fontId="2" fillId="13" borderId="31" xfId="1" applyFill="1" applyBorder="1" applyAlignment="1" applyProtection="1">
      <alignment horizontal="center"/>
      <protection locked="0"/>
    </xf>
    <xf numFmtId="167" fontId="0" fillId="13" borderId="33" xfId="3" applyNumberFormat="1" applyFont="1" applyFill="1" applyBorder="1" applyAlignment="1" applyProtection="1">
      <alignment horizontal="center"/>
      <protection locked="0"/>
    </xf>
    <xf numFmtId="166" fontId="3" fillId="13" borderId="27" xfId="4" applyNumberFormat="1" applyFont="1" applyFill="1" applyBorder="1" applyAlignment="1" applyProtection="1">
      <alignment horizontal="center"/>
      <protection locked="0"/>
    </xf>
    <xf numFmtId="166" fontId="3" fillId="13" borderId="26" xfId="4" applyNumberFormat="1" applyFont="1" applyFill="1" applyBorder="1" applyAlignment="1" applyProtection="1">
      <alignment horizontal="center"/>
      <protection locked="0"/>
    </xf>
    <xf numFmtId="166" fontId="3" fillId="13" borderId="3" xfId="4" applyNumberFormat="1" applyFont="1" applyFill="1" applyBorder="1" applyAlignment="1" applyProtection="1">
      <alignment horizontal="center"/>
      <protection locked="0"/>
    </xf>
    <xf numFmtId="166" fontId="3" fillId="13" borderId="52" xfId="4" applyNumberFormat="1" applyFont="1" applyFill="1" applyBorder="1" applyAlignment="1" applyProtection="1">
      <alignment horizontal="center"/>
      <protection locked="0"/>
    </xf>
    <xf numFmtId="37" fontId="3" fillId="13" borderId="48" xfId="4" applyNumberFormat="1" applyFont="1" applyFill="1" applyBorder="1" applyAlignment="1" applyProtection="1">
      <alignment horizontal="right"/>
      <protection locked="0"/>
    </xf>
    <xf numFmtId="37" fontId="3" fillId="13" borderId="11" xfId="4" applyNumberFormat="1" applyFont="1" applyFill="1" applyBorder="1" applyAlignment="1" applyProtection="1">
      <alignment horizontal="right"/>
      <protection locked="0"/>
    </xf>
    <xf numFmtId="166" fontId="3" fillId="13" borderId="7" xfId="4" applyNumberFormat="1" applyFont="1" applyFill="1" applyBorder="1" applyAlignment="1" applyProtection="1">
      <alignment horizontal="center"/>
      <protection locked="0"/>
    </xf>
    <xf numFmtId="166" fontId="3" fillId="13" borderId="22" xfId="4" applyNumberFormat="1" applyFont="1" applyFill="1" applyBorder="1" applyAlignment="1" applyProtection="1">
      <alignment horizontal="center"/>
      <protection locked="0"/>
    </xf>
    <xf numFmtId="166" fontId="3" fillId="13" borderId="54" xfId="4" applyNumberFormat="1" applyFont="1" applyFill="1" applyBorder="1" applyAlignment="1" applyProtection="1">
      <alignment horizontal="center"/>
      <protection locked="0"/>
    </xf>
    <xf numFmtId="166" fontId="4" fillId="13" borderId="50" xfId="4" applyNumberFormat="1" applyFont="1" applyFill="1" applyBorder="1" applyAlignment="1" applyProtection="1">
      <alignment horizontal="center"/>
      <protection locked="0"/>
    </xf>
    <xf numFmtId="166" fontId="4" fillId="13" borderId="52" xfId="4" applyNumberFormat="1" applyFont="1" applyFill="1" applyBorder="1" applyAlignment="1" applyProtection="1">
      <alignment horizontal="center"/>
      <protection locked="0"/>
    </xf>
    <xf numFmtId="166" fontId="4" fillId="13" borderId="22" xfId="4" applyNumberFormat="1" applyFont="1" applyFill="1" applyBorder="1" applyAlignment="1" applyProtection="1">
      <alignment horizontal="center"/>
      <protection locked="0"/>
    </xf>
    <xf numFmtId="3" fontId="2" fillId="13" borderId="1" xfId="1" applyNumberFormat="1" applyFill="1" applyBorder="1" applyAlignment="1" applyProtection="1">
      <alignment horizontal="right"/>
      <protection locked="0"/>
    </xf>
    <xf numFmtId="166" fontId="2" fillId="13" borderId="5" xfId="4" applyNumberFormat="1" applyFont="1" applyFill="1" applyBorder="1" applyAlignment="1" applyProtection="1">
      <alignment horizontal="center"/>
      <protection locked="0"/>
    </xf>
    <xf numFmtId="166" fontId="3" fillId="13" borderId="2" xfId="4" applyNumberFormat="1" applyFont="1" applyFill="1" applyBorder="1" applyAlignment="1" applyProtection="1">
      <alignment horizontal="center"/>
      <protection locked="0"/>
    </xf>
    <xf numFmtId="37" fontId="3" fillId="13" borderId="20" xfId="4" applyNumberFormat="1" applyFont="1" applyFill="1" applyBorder="1" applyAlignment="1" applyProtection="1">
      <alignment horizontal="right"/>
      <protection locked="0"/>
    </xf>
    <xf numFmtId="37" fontId="3" fillId="13" borderId="10" xfId="4" applyNumberFormat="1" applyFont="1" applyFill="1" applyBorder="1" applyAlignment="1" applyProtection="1">
      <alignment horizontal="right"/>
      <protection locked="0"/>
    </xf>
    <xf numFmtId="166" fontId="3" fillId="13" borderId="6" xfId="4" applyNumberFormat="1" applyFont="1" applyFill="1" applyBorder="1" applyAlignment="1" applyProtection="1">
      <alignment horizontal="center"/>
      <protection locked="0"/>
    </xf>
    <xf numFmtId="166" fontId="4" fillId="13" borderId="54" xfId="4" applyNumberFormat="1" applyFont="1" applyFill="1" applyBorder="1" applyAlignment="1" applyProtection="1">
      <alignment horizontal="center"/>
      <protection locked="0"/>
    </xf>
    <xf numFmtId="166" fontId="2" fillId="12" borderId="1" xfId="4" applyNumberFormat="1" applyFont="1" applyFill="1" applyBorder="1" applyAlignment="1" applyProtection="1">
      <alignment horizontal="center"/>
    </xf>
    <xf numFmtId="166" fontId="2" fillId="12" borderId="5" xfId="4" applyNumberFormat="1" applyFont="1" applyFill="1" applyBorder="1" applyAlignment="1" applyProtection="1">
      <alignment horizontal="center"/>
    </xf>
    <xf numFmtId="0" fontId="3" fillId="2" borderId="0" xfId="1" quotePrefix="1" applyFont="1" applyFill="1"/>
    <xf numFmtId="0" fontId="2" fillId="13" borderId="23" xfId="1" applyFill="1" applyBorder="1" applyAlignment="1" applyProtection="1">
      <alignment horizontal="left"/>
      <protection locked="0"/>
    </xf>
    <xf numFmtId="0" fontId="2" fillId="13" borderId="28" xfId="1" applyFill="1" applyBorder="1" applyAlignment="1" applyProtection="1">
      <alignment horizontal="left"/>
      <protection locked="0"/>
    </xf>
    <xf numFmtId="0" fontId="2" fillId="13" borderId="29" xfId="1" applyFill="1" applyBorder="1" applyAlignment="1" applyProtection="1">
      <alignment horizontal="left"/>
      <protection locked="0"/>
    </xf>
    <xf numFmtId="0" fontId="0" fillId="4" borderId="0" xfId="0" applyFill="1"/>
    <xf numFmtId="0" fontId="59" fillId="2" borderId="0" xfId="0" applyFont="1" applyFill="1"/>
    <xf numFmtId="0" fontId="0" fillId="4" borderId="0" xfId="0" applyFill="1" applyAlignment="1">
      <alignment wrapText="1"/>
    </xf>
    <xf numFmtId="0" fontId="61" fillId="2" borderId="0" xfId="0" applyFont="1" applyFill="1"/>
    <xf numFmtId="0" fontId="0" fillId="4" borderId="0" xfId="0" applyFill="1" applyAlignment="1">
      <alignment horizontal="left" wrapText="1"/>
    </xf>
    <xf numFmtId="0" fontId="12" fillId="0" borderId="7" xfId="1" applyFont="1" applyBorder="1" applyAlignment="1" applyProtection="1">
      <alignment horizontal="center"/>
      <protection locked="0"/>
    </xf>
    <xf numFmtId="0" fontId="2" fillId="13" borderId="126" xfId="1" applyFill="1" applyBorder="1" applyAlignment="1" applyProtection="1">
      <alignment horizontal="left"/>
      <protection locked="0"/>
    </xf>
    <xf numFmtId="0" fontId="2" fillId="13" borderId="127" xfId="1" applyFill="1" applyBorder="1" applyAlignment="1" applyProtection="1">
      <alignment horizontal="left"/>
      <protection locked="0"/>
    </xf>
    <xf numFmtId="0" fontId="7" fillId="4" borderId="0" xfId="0" applyFont="1" applyFill="1" applyAlignment="1">
      <alignment wrapText="1"/>
    </xf>
    <xf numFmtId="0" fontId="60" fillId="14" borderId="0" xfId="0" applyFont="1" applyFill="1"/>
    <xf numFmtId="0" fontId="60" fillId="15" borderId="0" xfId="0" applyFont="1" applyFill="1"/>
    <xf numFmtId="0" fontId="60" fillId="15" borderId="0" xfId="0" applyFont="1" applyFill="1" applyAlignment="1">
      <alignment vertical="top" wrapText="1"/>
    </xf>
    <xf numFmtId="0" fontId="1" fillId="4" borderId="0" xfId="0" applyFont="1" applyFill="1" applyAlignment="1">
      <alignment wrapText="1"/>
    </xf>
    <xf numFmtId="0" fontId="1" fillId="4" borderId="0" xfId="0" applyFont="1" applyFill="1" applyAlignment="1">
      <alignment horizontal="left" wrapText="1"/>
    </xf>
    <xf numFmtId="0" fontId="1" fillId="4" borderId="0" xfId="0" applyFont="1" applyFill="1" applyAlignment="1">
      <alignment horizontal="left" vertical="top" wrapText="1"/>
    </xf>
    <xf numFmtId="0" fontId="12" fillId="0" borderId="0" xfId="1" applyFont="1" applyAlignment="1" applyProtection="1">
      <alignment horizontal="center"/>
      <protection locked="0"/>
    </xf>
    <xf numFmtId="0" fontId="12" fillId="13" borderId="1" xfId="1" applyFont="1" applyFill="1" applyBorder="1" applyAlignment="1" applyProtection="1">
      <alignment horizontal="center"/>
      <protection locked="0"/>
    </xf>
    <xf numFmtId="0" fontId="63" fillId="4" borderId="0" xfId="6" applyFill="1" applyAlignment="1" applyProtection="1">
      <alignment wrapText="1"/>
      <protection locked="0"/>
    </xf>
    <xf numFmtId="2" fontId="3" fillId="0" borderId="5" xfId="3" applyNumberFormat="1" applyFont="1" applyFill="1" applyBorder="1" applyAlignment="1" applyProtection="1">
      <alignment horizontal="center"/>
    </xf>
    <xf numFmtId="166" fontId="2" fillId="0" borderId="5" xfId="4" applyNumberFormat="1" applyFont="1" applyFill="1" applyBorder="1" applyAlignment="1" applyProtection="1">
      <alignment horizontal="center"/>
    </xf>
    <xf numFmtId="2" fontId="3" fillId="0" borderId="1" xfId="3" applyNumberFormat="1" applyFont="1" applyFill="1" applyBorder="1" applyAlignment="1" applyProtection="1">
      <alignment horizontal="center"/>
    </xf>
    <xf numFmtId="166" fontId="2" fillId="0" borderId="1" xfId="4" applyNumberFormat="1" applyFont="1" applyFill="1" applyBorder="1" applyAlignment="1" applyProtection="1">
      <alignment horizontal="center"/>
    </xf>
    <xf numFmtId="166" fontId="2" fillId="4" borderId="27" xfId="4" applyNumberFormat="1" applyFont="1" applyFill="1" applyBorder="1" applyAlignment="1" applyProtection="1">
      <alignment horizontal="center"/>
    </xf>
    <xf numFmtId="2" fontId="3" fillId="0" borderId="33" xfId="3" applyNumberFormat="1" applyFont="1" applyFill="1" applyBorder="1" applyAlignment="1" applyProtection="1">
      <alignment horizontal="center"/>
    </xf>
    <xf numFmtId="166" fontId="2" fillId="0" borderId="33" xfId="4" applyNumberFormat="1" applyFont="1" applyFill="1" applyBorder="1" applyAlignment="1" applyProtection="1">
      <alignment horizontal="center"/>
    </xf>
    <xf numFmtId="166" fontId="2" fillId="4" borderId="34" xfId="4" applyNumberFormat="1" applyFont="1" applyFill="1" applyBorder="1" applyAlignment="1" applyProtection="1">
      <alignment horizontal="center"/>
    </xf>
    <xf numFmtId="42" fontId="16" fillId="2" borderId="58" xfId="1" applyNumberFormat="1" applyFont="1" applyFill="1" applyBorder="1" applyAlignment="1">
      <alignment horizontal="left"/>
    </xf>
    <xf numFmtId="42" fontId="27" fillId="0" borderId="65" xfId="4" applyNumberFormat="1" applyFont="1" applyFill="1" applyBorder="1" applyAlignment="1">
      <alignment horizontal="center"/>
    </xf>
    <xf numFmtId="42" fontId="16" fillId="0" borderId="2" xfId="4" applyNumberFormat="1" applyFont="1" applyFill="1" applyBorder="1" applyAlignment="1">
      <alignment horizontal="center"/>
    </xf>
    <xf numFmtId="42" fontId="16" fillId="0" borderId="27" xfId="4" applyNumberFormat="1" applyFont="1" applyFill="1" applyBorder="1" applyAlignment="1">
      <alignment horizontal="center"/>
    </xf>
    <xf numFmtId="42" fontId="27" fillId="0" borderId="57" xfId="4" applyNumberFormat="1" applyFont="1" applyFill="1" applyBorder="1" applyAlignment="1">
      <alignment horizontal="center"/>
    </xf>
    <xf numFmtId="42" fontId="27" fillId="0" borderId="37" xfId="4" applyNumberFormat="1" applyFont="1" applyFill="1" applyBorder="1" applyAlignment="1">
      <alignment horizontal="center"/>
    </xf>
    <xf numFmtId="166" fontId="2" fillId="0" borderId="1" xfId="4" applyNumberFormat="1" applyFont="1" applyFill="1" applyBorder="1" applyAlignment="1" applyProtection="1">
      <alignment horizontal="right"/>
    </xf>
    <xf numFmtId="166" fontId="2" fillId="0" borderId="5" xfId="4" applyNumberFormat="1" applyFont="1" applyFill="1" applyBorder="1" applyAlignment="1" applyProtection="1">
      <alignment horizontal="right"/>
    </xf>
    <xf numFmtId="166" fontId="2" fillId="0" borderId="33" xfId="4" applyNumberFormat="1" applyFont="1" applyFill="1" applyBorder="1" applyAlignment="1" applyProtection="1">
      <alignment horizontal="right"/>
    </xf>
    <xf numFmtId="41" fontId="16" fillId="0" borderId="1" xfId="1" applyNumberFormat="1" applyFont="1" applyBorder="1" applyAlignment="1">
      <alignment horizontal="right"/>
    </xf>
    <xf numFmtId="9" fontId="2" fillId="13" borderId="1" xfId="1" applyNumberFormat="1" applyFill="1" applyBorder="1" applyAlignment="1" applyProtection="1">
      <alignment horizontal="center"/>
      <protection locked="0"/>
    </xf>
    <xf numFmtId="0" fontId="10" fillId="12" borderId="56" xfId="1" applyFont="1" applyFill="1" applyBorder="1" applyAlignment="1">
      <alignment horizontal="left"/>
    </xf>
    <xf numFmtId="0" fontId="0" fillId="12" borderId="37" xfId="0" applyFill="1" applyBorder="1"/>
    <xf numFmtId="3" fontId="2" fillId="0" borderId="1" xfId="1" applyNumberFormat="1" applyBorder="1" applyAlignment="1">
      <alignment horizontal="right"/>
    </xf>
    <xf numFmtId="166" fontId="2" fillId="0" borderId="2" xfId="4" applyNumberFormat="1" applyFont="1" applyFill="1" applyBorder="1" applyAlignment="1"/>
    <xf numFmtId="0" fontId="22" fillId="4" borderId="129" xfId="1" applyFont="1" applyFill="1" applyBorder="1" applyAlignment="1">
      <alignment horizontal="center" wrapText="1"/>
    </xf>
    <xf numFmtId="42" fontId="16" fillId="2" borderId="27" xfId="1" applyNumberFormat="1" applyFont="1" applyFill="1" applyBorder="1" applyAlignment="1">
      <alignment horizontal="left"/>
    </xf>
    <xf numFmtId="0" fontId="23" fillId="2" borderId="23" xfId="1" applyFont="1" applyFill="1" applyBorder="1" applyAlignment="1">
      <alignment horizontal="right"/>
    </xf>
    <xf numFmtId="0" fontId="23" fillId="2" borderId="3" xfId="1" applyFont="1" applyFill="1" applyBorder="1" applyAlignment="1">
      <alignment horizontal="right"/>
    </xf>
    <xf numFmtId="0" fontId="23" fillId="2" borderId="4" xfId="1" applyFont="1" applyFill="1" applyBorder="1" applyAlignment="1">
      <alignment horizontal="right"/>
    </xf>
    <xf numFmtId="42" fontId="65" fillId="0" borderId="27" xfId="0" applyNumberFormat="1" applyFont="1" applyBorder="1" applyAlignment="1">
      <alignment horizontal="right"/>
    </xf>
    <xf numFmtId="166" fontId="4" fillId="0" borderId="1" xfId="1" applyNumberFormat="1" applyFont="1" applyBorder="1"/>
    <xf numFmtId="44" fontId="0" fillId="2" borderId="0" xfId="0" applyNumberFormat="1" applyFill="1"/>
    <xf numFmtId="166" fontId="16" fillId="6" borderId="22" xfId="4" applyNumberFormat="1" applyFont="1" applyFill="1" applyBorder="1" applyAlignment="1">
      <alignment horizontal="center"/>
    </xf>
    <xf numFmtId="42" fontId="19" fillId="2" borderId="52" xfId="4" applyNumberFormat="1" applyFont="1" applyFill="1" applyBorder="1" applyAlignment="1">
      <alignment horizontal="center"/>
    </xf>
    <xf numFmtId="166" fontId="16" fillId="6" borderId="52" xfId="4" applyNumberFormat="1" applyFont="1" applyFill="1" applyBorder="1" applyAlignment="1">
      <alignment horizontal="center"/>
    </xf>
    <xf numFmtId="3" fontId="2" fillId="0" borderId="1" xfId="1" applyNumberFormat="1" applyBorder="1" applyAlignment="1" applyProtection="1">
      <alignment horizontal="right"/>
      <protection locked="0"/>
    </xf>
    <xf numFmtId="0" fontId="20" fillId="2" borderId="0" xfId="1" applyFont="1" applyFill="1" applyProtection="1">
      <protection locked="0"/>
    </xf>
    <xf numFmtId="42" fontId="27" fillId="0" borderId="52" xfId="4" applyNumberFormat="1" applyFont="1" applyFill="1" applyBorder="1" applyAlignment="1">
      <alignment horizontal="center"/>
    </xf>
    <xf numFmtId="9" fontId="3" fillId="13" borderId="1" xfId="1" applyNumberFormat="1" applyFont="1" applyFill="1" applyBorder="1" applyAlignment="1" applyProtection="1">
      <alignment horizontal="center"/>
      <protection locked="0"/>
    </xf>
    <xf numFmtId="0" fontId="66" fillId="0" borderId="0" xfId="0" applyFont="1" applyAlignment="1">
      <alignment horizontal="center" vertical="center"/>
    </xf>
    <xf numFmtId="0" fontId="67" fillId="4" borderId="0" xfId="0" applyFont="1" applyFill="1"/>
    <xf numFmtId="3" fontId="3" fillId="0" borderId="1" xfId="1" applyNumberFormat="1" applyFont="1" applyBorder="1"/>
    <xf numFmtId="3" fontId="44" fillId="12" borderId="9" xfId="1" applyNumberFormat="1" applyFont="1" applyFill="1" applyBorder="1" applyAlignment="1">
      <alignment horizontal="right"/>
    </xf>
    <xf numFmtId="3" fontId="2" fillId="0" borderId="1" xfId="4" applyNumberFormat="1" applyFont="1" applyFill="1" applyBorder="1" applyAlignment="1"/>
    <xf numFmtId="37" fontId="2" fillId="0" borderId="1" xfId="4" applyNumberFormat="1" applyFont="1" applyFill="1" applyBorder="1" applyAlignment="1"/>
    <xf numFmtId="37" fontId="44" fillId="12" borderId="9" xfId="1" applyNumberFormat="1" applyFont="1" applyFill="1" applyBorder="1" applyAlignment="1">
      <alignment horizontal="right"/>
    </xf>
    <xf numFmtId="166" fontId="16" fillId="16" borderId="163" xfId="4" applyNumberFormat="1" applyFont="1" applyFill="1" applyBorder="1" applyAlignment="1">
      <alignment horizontal="center"/>
    </xf>
    <xf numFmtId="166" fontId="16" fillId="16" borderId="164" xfId="4" applyNumberFormat="1" applyFont="1" applyFill="1" applyBorder="1" applyAlignment="1">
      <alignment horizontal="center"/>
    </xf>
    <xf numFmtId="166" fontId="43" fillId="16" borderId="75" xfId="4" applyNumberFormat="1" applyFont="1" applyFill="1" applyBorder="1" applyAlignment="1"/>
    <xf numFmtId="166" fontId="3" fillId="17" borderId="66" xfId="4" applyNumberFormat="1" applyFont="1" applyFill="1" applyBorder="1" applyAlignment="1">
      <alignment horizontal="center"/>
    </xf>
    <xf numFmtId="166" fontId="3" fillId="17" borderId="165" xfId="4" applyNumberFormat="1" applyFont="1" applyFill="1" applyBorder="1" applyAlignment="1">
      <alignment horizontal="center"/>
    </xf>
    <xf numFmtId="166" fontId="16" fillId="16" borderId="57" xfId="4" applyNumberFormat="1" applyFont="1" applyFill="1" applyBorder="1" applyAlignment="1">
      <alignment horizontal="center"/>
    </xf>
    <xf numFmtId="0" fontId="17" fillId="12" borderId="42" xfId="1" applyFont="1" applyFill="1" applyBorder="1" applyAlignment="1" applyProtection="1">
      <alignment horizontal="center" wrapText="1"/>
      <protection locked="0"/>
    </xf>
    <xf numFmtId="0" fontId="16" fillId="2" borderId="167" xfId="1" applyFont="1" applyFill="1" applyBorder="1" applyAlignment="1">
      <alignment horizontal="center"/>
    </xf>
    <xf numFmtId="9" fontId="3" fillId="13" borderId="166" xfId="1" applyNumberFormat="1" applyFont="1" applyFill="1" applyBorder="1" applyAlignment="1" applyProtection="1">
      <alignment horizontal="center"/>
      <protection locked="0"/>
    </xf>
    <xf numFmtId="0" fontId="68" fillId="0" borderId="166" xfId="0" applyFont="1" applyBorder="1" applyAlignment="1">
      <alignment horizontal="center" vertical="center"/>
    </xf>
    <xf numFmtId="0" fontId="16" fillId="2" borderId="1" xfId="1" applyFont="1" applyFill="1" applyBorder="1" applyAlignment="1">
      <alignment horizontal="center"/>
    </xf>
    <xf numFmtId="0" fontId="4" fillId="4" borderId="167" xfId="1" applyFont="1" applyFill="1" applyBorder="1" applyAlignment="1">
      <alignment horizontal="center"/>
    </xf>
    <xf numFmtId="0" fontId="16" fillId="4" borderId="1" xfId="1" applyFont="1" applyFill="1" applyBorder="1" applyAlignment="1">
      <alignment horizontal="center"/>
    </xf>
    <xf numFmtId="0" fontId="4" fillId="0" borderId="168" xfId="1" applyFont="1" applyBorder="1" applyAlignment="1">
      <alignment horizontal="center"/>
    </xf>
    <xf numFmtId="0" fontId="66" fillId="0" borderId="168" xfId="0" applyFont="1" applyBorder="1" applyAlignment="1">
      <alignment horizontal="center" vertical="center"/>
    </xf>
    <xf numFmtId="0" fontId="16" fillId="4" borderId="72" xfId="1" applyFont="1" applyFill="1" applyBorder="1" applyAlignment="1">
      <alignment horizontal="right"/>
    </xf>
    <xf numFmtId="0" fontId="33" fillId="9" borderId="0" xfId="1" applyFont="1" applyFill="1" applyAlignment="1">
      <alignment horizontal="center" vertical="center" textRotation="90"/>
    </xf>
    <xf numFmtId="0" fontId="4" fillId="4" borderId="0" xfId="1" applyFont="1" applyFill="1" applyAlignment="1">
      <alignment horizontal="right"/>
    </xf>
    <xf numFmtId="166" fontId="16" fillId="4" borderId="0" xfId="4" applyNumberFormat="1" applyFont="1" applyFill="1" applyBorder="1" applyAlignment="1">
      <alignment horizontal="center"/>
    </xf>
    <xf numFmtId="0" fontId="4" fillId="4" borderId="21" xfId="1" applyFont="1" applyFill="1" applyBorder="1" applyAlignment="1">
      <alignment horizontal="right"/>
    </xf>
    <xf numFmtId="9" fontId="2" fillId="0" borderId="1" xfId="5" applyFont="1" applyBorder="1" applyAlignment="1">
      <alignment horizontal="right"/>
    </xf>
    <xf numFmtId="0" fontId="17" fillId="2" borderId="0" xfId="1" applyFont="1" applyFill="1" applyProtection="1">
      <protection locked="0"/>
    </xf>
    <xf numFmtId="0" fontId="2" fillId="2" borderId="0" xfId="1" applyFill="1" applyAlignment="1">
      <alignment horizontal="center"/>
    </xf>
    <xf numFmtId="0" fontId="23" fillId="2" borderId="0" xfId="1" applyFont="1" applyFill="1" applyAlignment="1">
      <alignment horizontal="left"/>
    </xf>
    <xf numFmtId="0" fontId="16" fillId="2" borderId="0" xfId="1" applyFont="1" applyFill="1"/>
    <xf numFmtId="43" fontId="16" fillId="2" borderId="0" xfId="1" applyNumberFormat="1" applyFont="1" applyFill="1" applyAlignment="1">
      <alignment horizontal="center"/>
    </xf>
    <xf numFmtId="0" fontId="17" fillId="2" borderId="0" xfId="1" applyFont="1" applyFill="1"/>
    <xf numFmtId="0" fontId="20" fillId="0" borderId="0" xfId="1" applyFont="1"/>
    <xf numFmtId="0" fontId="17" fillId="0" borderId="0" xfId="1" applyFont="1"/>
    <xf numFmtId="0" fontId="0" fillId="13" borderId="3" xfId="0" applyFill="1" applyBorder="1" applyProtection="1">
      <protection locked="0"/>
    </xf>
    <xf numFmtId="42" fontId="2" fillId="13" borderId="1" xfId="1" applyNumberFormat="1" applyFill="1" applyBorder="1" applyAlignment="1" applyProtection="1">
      <alignment horizontal="left"/>
      <protection locked="0"/>
    </xf>
    <xf numFmtId="167" fontId="3" fillId="0" borderId="1" xfId="1" applyNumberFormat="1" applyFont="1" applyBorder="1" applyAlignment="1">
      <alignment horizontal="center" vertical="center"/>
    </xf>
    <xf numFmtId="9" fontId="3" fillId="0" borderId="166" xfId="1" applyNumberFormat="1" applyFont="1" applyBorder="1" applyAlignment="1">
      <alignment horizontal="center"/>
    </xf>
    <xf numFmtId="0" fontId="20" fillId="2" borderId="0" xfId="1" applyFont="1" applyFill="1"/>
    <xf numFmtId="9" fontId="2" fillId="13" borderId="1" xfId="1" applyNumberFormat="1" applyFill="1" applyBorder="1" applyAlignment="1" applyProtection="1">
      <alignment horizontal="right"/>
      <protection locked="0"/>
    </xf>
    <xf numFmtId="0" fontId="1" fillId="0" borderId="2" xfId="0" applyFont="1" applyBorder="1" applyAlignment="1">
      <alignment horizontal="center"/>
    </xf>
    <xf numFmtId="166" fontId="2" fillId="13" borderId="32" xfId="4" applyNumberFormat="1" applyFont="1" applyFill="1" applyBorder="1" applyAlignment="1" applyProtection="1">
      <alignment horizontal="center"/>
      <protection locked="0"/>
    </xf>
    <xf numFmtId="0" fontId="2" fillId="0" borderId="58" xfId="1" applyBorder="1"/>
    <xf numFmtId="0" fontId="3" fillId="0" borderId="58" xfId="1" applyFont="1" applyBorder="1"/>
    <xf numFmtId="164" fontId="18" fillId="2" borderId="0" xfId="2" quotePrefix="1" applyNumberFormat="1" applyFont="1" applyFill="1" applyBorder="1" applyAlignment="1" applyProtection="1">
      <alignment horizontal="left"/>
    </xf>
    <xf numFmtId="0" fontId="18" fillId="2" borderId="0" xfId="1" quotePrefix="1" applyFont="1" applyFill="1" applyAlignment="1">
      <alignment horizontal="left"/>
    </xf>
    <xf numFmtId="0" fontId="1" fillId="0" borderId="10" xfId="0" applyFont="1" applyBorder="1" applyAlignment="1">
      <alignment horizontal="center"/>
    </xf>
    <xf numFmtId="0" fontId="1" fillId="0" borderId="79" xfId="0" applyFont="1" applyBorder="1" applyAlignment="1">
      <alignment horizontal="center"/>
    </xf>
    <xf numFmtId="0" fontId="1" fillId="0" borderId="11" xfId="0" applyFont="1" applyBorder="1" applyAlignment="1">
      <alignment horizontal="center"/>
    </xf>
    <xf numFmtId="3" fontId="8" fillId="8" borderId="1" xfId="1" applyNumberFormat="1" applyFont="1" applyFill="1" applyBorder="1" applyAlignment="1">
      <alignment horizontal="center"/>
    </xf>
    <xf numFmtId="0" fontId="1" fillId="0" borderId="119" xfId="0" applyFont="1" applyBorder="1" applyAlignment="1">
      <alignment horizontal="center"/>
    </xf>
    <xf numFmtId="0" fontId="1" fillId="0" borderId="3" xfId="0" applyFont="1" applyBorder="1" applyAlignment="1">
      <alignment horizontal="center"/>
    </xf>
    <xf numFmtId="0" fontId="0" fillId="13" borderId="0" xfId="0" applyFill="1" applyProtection="1">
      <protection locked="0"/>
    </xf>
    <xf numFmtId="44" fontId="0" fillId="13" borderId="5" xfId="0" applyNumberFormat="1" applyFill="1" applyBorder="1" applyProtection="1">
      <protection locked="0"/>
    </xf>
    <xf numFmtId="0" fontId="0" fillId="13" borderId="0" xfId="0" applyFill="1" applyAlignment="1" applyProtection="1">
      <alignment horizontal="center"/>
      <protection locked="0"/>
    </xf>
    <xf numFmtId="0" fontId="0" fillId="13" borderId="58" xfId="0" applyFill="1" applyBorder="1" applyAlignment="1" applyProtection="1">
      <alignment horizontal="center"/>
      <protection locked="0"/>
    </xf>
    <xf numFmtId="0" fontId="0" fillId="13" borderId="84" xfId="0" applyFill="1" applyBorder="1" applyProtection="1">
      <protection locked="0"/>
    </xf>
    <xf numFmtId="44" fontId="0" fillId="13" borderId="89" xfId="0" applyNumberFormat="1" applyFill="1" applyBorder="1" applyProtection="1">
      <protection locked="0"/>
    </xf>
    <xf numFmtId="0" fontId="0" fillId="13" borderId="84" xfId="0" applyFill="1" applyBorder="1" applyAlignment="1" applyProtection="1">
      <alignment horizontal="center"/>
      <protection locked="0"/>
    </xf>
    <xf numFmtId="0" fontId="0" fillId="13" borderId="87" xfId="0" applyFill="1" applyBorder="1" applyAlignment="1" applyProtection="1">
      <alignment horizontal="center"/>
      <protection locked="0"/>
    </xf>
    <xf numFmtId="0" fontId="0" fillId="13" borderId="118" xfId="0" applyFill="1" applyBorder="1" applyAlignment="1" applyProtection="1">
      <alignment horizontal="center"/>
      <protection locked="0"/>
    </xf>
    <xf numFmtId="0" fontId="0" fillId="13" borderId="11" xfId="0" applyFill="1" applyBorder="1" applyAlignment="1" applyProtection="1">
      <alignment horizontal="center"/>
      <protection locked="0"/>
    </xf>
    <xf numFmtId="0" fontId="0" fillId="13" borderId="10" xfId="0" applyFill="1" applyBorder="1" applyAlignment="1" applyProtection="1">
      <alignment horizontal="center"/>
      <protection locked="0"/>
    </xf>
    <xf numFmtId="0" fontId="0" fillId="13" borderId="2" xfId="0" applyFill="1" applyBorder="1" applyAlignment="1" applyProtection="1">
      <alignment horizontal="center" vertical="center"/>
      <protection locked="0"/>
    </xf>
    <xf numFmtId="0" fontId="0" fillId="13" borderId="91"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42" fontId="0" fillId="13" borderId="97" xfId="0" applyNumberFormat="1" applyFill="1" applyBorder="1" applyProtection="1">
      <protection locked="0"/>
    </xf>
    <xf numFmtId="42" fontId="0" fillId="13" borderId="73" xfId="0" applyNumberFormat="1" applyFill="1" applyBorder="1" applyProtection="1">
      <protection locked="0"/>
    </xf>
    <xf numFmtId="42" fontId="0" fillId="13" borderId="94" xfId="0" applyNumberFormat="1" applyFill="1" applyBorder="1" applyProtection="1">
      <protection locked="0"/>
    </xf>
    <xf numFmtId="0" fontId="0" fillId="13" borderId="90" xfId="0" applyFill="1" applyBorder="1" applyAlignment="1" applyProtection="1">
      <alignment horizontal="center"/>
      <protection locked="0"/>
    </xf>
    <xf numFmtId="0" fontId="0" fillId="13" borderId="89" xfId="0" applyFill="1" applyBorder="1" applyAlignment="1" applyProtection="1">
      <alignment horizontal="center"/>
      <protection locked="0"/>
    </xf>
    <xf numFmtId="0" fontId="0" fillId="13" borderId="9" xfId="0" applyFill="1" applyBorder="1" applyAlignment="1" applyProtection="1">
      <alignment horizontal="center"/>
      <protection locked="0"/>
    </xf>
    <xf numFmtId="9" fontId="1" fillId="13" borderId="0" xfId="5" applyFont="1" applyFill="1" applyAlignment="1" applyProtection="1">
      <alignment horizontal="center" vertical="center"/>
      <protection locked="0"/>
    </xf>
    <xf numFmtId="0" fontId="0" fillId="13" borderId="5" xfId="0" applyFill="1" applyBorder="1" applyProtection="1">
      <protection locked="0"/>
    </xf>
    <xf numFmtId="0" fontId="0" fillId="13" borderId="77" xfId="0" applyFill="1" applyBorder="1" applyAlignment="1" applyProtection="1">
      <alignment horizontal="center"/>
      <protection locked="0"/>
    </xf>
    <xf numFmtId="0" fontId="0" fillId="13" borderId="89" xfId="0" applyFill="1" applyBorder="1" applyProtection="1">
      <protection locked="0"/>
    </xf>
    <xf numFmtId="0" fontId="0" fillId="13" borderId="85" xfId="0" applyFill="1" applyBorder="1" applyAlignment="1" applyProtection="1">
      <alignment horizontal="center"/>
      <protection locked="0"/>
    </xf>
    <xf numFmtId="0" fontId="0" fillId="13" borderId="58" xfId="0" applyFill="1" applyBorder="1" applyProtection="1">
      <protection locked="0"/>
    </xf>
    <xf numFmtId="0" fontId="0" fillId="13" borderId="87" xfId="0" applyFill="1" applyBorder="1" applyProtection="1">
      <protection locked="0"/>
    </xf>
    <xf numFmtId="0" fontId="0" fillId="13" borderId="75" xfId="0" applyFill="1" applyBorder="1" applyAlignment="1" applyProtection="1">
      <alignment horizontal="center"/>
      <protection locked="0"/>
    </xf>
    <xf numFmtId="0" fontId="15" fillId="13" borderId="8" xfId="1" applyFont="1" applyFill="1" applyBorder="1" applyProtection="1">
      <protection locked="0"/>
    </xf>
    <xf numFmtId="0" fontId="15" fillId="13" borderId="8" xfId="1" applyFont="1" applyFill="1" applyBorder="1" applyAlignment="1" applyProtection="1">
      <alignment horizontal="center"/>
      <protection locked="0"/>
    </xf>
    <xf numFmtId="0" fontId="15" fillId="13" borderId="5" xfId="1" applyFont="1" applyFill="1" applyBorder="1" applyAlignment="1" applyProtection="1">
      <alignment horizontal="center"/>
      <protection locked="0"/>
    </xf>
    <xf numFmtId="168" fontId="15" fillId="13" borderId="5" xfId="1" applyNumberFormat="1" applyFont="1" applyFill="1" applyBorder="1" applyAlignment="1" applyProtection="1">
      <alignment horizontal="center"/>
      <protection locked="0"/>
    </xf>
    <xf numFmtId="0" fontId="15" fillId="13" borderId="0" xfId="1" applyFont="1" applyFill="1" applyAlignment="1" applyProtection="1">
      <alignment horizontal="center"/>
      <protection locked="0"/>
    </xf>
    <xf numFmtId="0" fontId="15" fillId="13" borderId="21" xfId="1" applyFont="1" applyFill="1" applyBorder="1" applyAlignment="1" applyProtection="1">
      <alignment horizontal="center"/>
      <protection locked="0"/>
    </xf>
    <xf numFmtId="0" fontId="15" fillId="13" borderId="108" xfId="1" applyFont="1" applyFill="1" applyBorder="1" applyProtection="1">
      <protection locked="0"/>
    </xf>
    <xf numFmtId="0" fontId="15" fillId="13" borderId="108" xfId="1" applyFont="1" applyFill="1" applyBorder="1" applyAlignment="1" applyProtection="1">
      <alignment horizontal="center"/>
      <protection locked="0"/>
    </xf>
    <xf numFmtId="0" fontId="15" fillId="13" borderId="109" xfId="1" applyFont="1" applyFill="1" applyBorder="1" applyAlignment="1" applyProtection="1">
      <alignment horizontal="center"/>
      <protection locked="0"/>
    </xf>
    <xf numFmtId="168" fontId="15" fillId="13" borderId="109" xfId="1" applyNumberFormat="1" applyFont="1" applyFill="1" applyBorder="1" applyAlignment="1" applyProtection="1">
      <alignment horizontal="center"/>
      <protection locked="0"/>
    </xf>
    <xf numFmtId="0" fontId="15" fillId="13" borderId="110" xfId="1" applyFont="1" applyFill="1" applyBorder="1" applyAlignment="1" applyProtection="1">
      <alignment horizontal="center"/>
      <protection locked="0"/>
    </xf>
    <xf numFmtId="0" fontId="15" fillId="13" borderId="131" xfId="1" applyFont="1" applyFill="1" applyBorder="1" applyAlignment="1" applyProtection="1">
      <alignment horizontal="center"/>
      <protection locked="0"/>
    </xf>
    <xf numFmtId="0" fontId="15" fillId="13" borderId="115" xfId="1" applyFont="1" applyFill="1" applyBorder="1" applyProtection="1">
      <protection locked="0"/>
    </xf>
    <xf numFmtId="0" fontId="15" fillId="13" borderId="115" xfId="1" applyFont="1" applyFill="1" applyBorder="1" applyAlignment="1" applyProtection="1">
      <alignment horizontal="center"/>
      <protection locked="0"/>
    </xf>
    <xf numFmtId="0" fontId="15" fillId="13" borderId="116" xfId="1" applyFont="1" applyFill="1" applyBorder="1" applyAlignment="1" applyProtection="1">
      <alignment horizontal="center"/>
      <protection locked="0"/>
    </xf>
    <xf numFmtId="168" fontId="15" fillId="13" borderId="116" xfId="1" applyNumberFormat="1" applyFont="1" applyFill="1" applyBorder="1" applyAlignment="1" applyProtection="1">
      <alignment horizontal="center"/>
      <protection locked="0"/>
    </xf>
    <xf numFmtId="0" fontId="15" fillId="13" borderId="117" xfId="1" applyFont="1" applyFill="1" applyBorder="1" applyAlignment="1" applyProtection="1">
      <alignment horizontal="center"/>
      <protection locked="0"/>
    </xf>
    <xf numFmtId="0" fontId="15" fillId="13" borderId="133" xfId="1" applyFont="1" applyFill="1" applyBorder="1" applyAlignment="1" applyProtection="1">
      <alignment horizontal="center"/>
      <protection locked="0"/>
    </xf>
    <xf numFmtId="0" fontId="15" fillId="13" borderId="58" xfId="1" applyFont="1" applyFill="1" applyBorder="1" applyAlignment="1" applyProtection="1">
      <alignment horizontal="center"/>
      <protection locked="0"/>
    </xf>
    <xf numFmtId="0" fontId="15" fillId="13" borderId="153" xfId="1" applyFont="1" applyFill="1" applyBorder="1" applyAlignment="1" applyProtection="1">
      <alignment horizontal="center"/>
      <protection locked="0"/>
    </xf>
    <xf numFmtId="0" fontId="15" fillId="13" borderId="111" xfId="1" applyFont="1" applyFill="1" applyBorder="1" applyAlignment="1" applyProtection="1">
      <alignment horizontal="center"/>
      <protection locked="0"/>
    </xf>
    <xf numFmtId="0" fontId="15" fillId="13" borderId="157" xfId="1" applyFont="1" applyFill="1" applyBorder="1" applyAlignment="1" applyProtection="1">
      <alignment horizontal="center"/>
      <protection locked="0"/>
    </xf>
    <xf numFmtId="0" fontId="15" fillId="13" borderId="10" xfId="1" applyFont="1" applyFill="1" applyBorder="1" applyAlignment="1" applyProtection="1">
      <alignment horizontal="center"/>
      <protection locked="0"/>
    </xf>
    <xf numFmtId="0" fontId="15" fillId="13" borderId="106" xfId="1" applyFont="1" applyFill="1" applyBorder="1" applyAlignment="1" applyProtection="1">
      <alignment horizontal="center"/>
      <protection locked="0"/>
    </xf>
    <xf numFmtId="0" fontId="15" fillId="13" borderId="154" xfId="1" applyFont="1" applyFill="1" applyBorder="1" applyAlignment="1" applyProtection="1">
      <alignment horizontal="center"/>
      <protection locked="0"/>
    </xf>
    <xf numFmtId="0" fontId="15" fillId="13" borderId="113" xfId="1" applyFont="1" applyFill="1" applyBorder="1" applyAlignment="1" applyProtection="1">
      <alignment horizontal="center"/>
      <protection locked="0"/>
    </xf>
    <xf numFmtId="0" fontId="15" fillId="13" borderId="158" xfId="1" applyFont="1" applyFill="1" applyBorder="1" applyAlignment="1" applyProtection="1">
      <alignment horizontal="center"/>
      <protection locked="0"/>
    </xf>
    <xf numFmtId="0" fontId="15" fillId="13" borderId="147" xfId="1" applyFont="1" applyFill="1" applyBorder="1" applyAlignment="1" applyProtection="1">
      <alignment horizontal="center"/>
      <protection locked="0"/>
    </xf>
    <xf numFmtId="0" fontId="15" fillId="13" borderId="155" xfId="1" applyFont="1" applyFill="1" applyBorder="1" applyAlignment="1" applyProtection="1">
      <alignment horizontal="center"/>
      <protection locked="0"/>
    </xf>
    <xf numFmtId="0" fontId="15" fillId="13" borderId="160" xfId="1" applyFont="1" applyFill="1" applyBorder="1" applyAlignment="1" applyProtection="1">
      <alignment horizontal="center"/>
      <protection locked="0"/>
    </xf>
    <xf numFmtId="0" fontId="15" fillId="13" borderId="11" xfId="1" applyFont="1" applyFill="1" applyBorder="1" applyAlignment="1" applyProtection="1">
      <alignment horizontal="center"/>
      <protection locked="0"/>
    </xf>
    <xf numFmtId="0" fontId="0" fillId="13" borderId="120" xfId="0" applyFill="1" applyBorder="1" applyProtection="1">
      <protection locked="0"/>
    </xf>
    <xf numFmtId="0" fontId="0" fillId="13" borderId="121" xfId="0" applyFill="1" applyBorder="1" applyProtection="1">
      <protection locked="0"/>
    </xf>
    <xf numFmtId="44" fontId="0" fillId="13" borderId="121" xfId="0" applyNumberFormat="1" applyFill="1" applyBorder="1" applyProtection="1">
      <protection locked="0"/>
    </xf>
    <xf numFmtId="0" fontId="0" fillId="13" borderId="122" xfId="0" applyFill="1" applyBorder="1" applyAlignment="1" applyProtection="1">
      <alignment horizontal="center"/>
      <protection locked="0"/>
    </xf>
    <xf numFmtId="0" fontId="0" fillId="13" borderId="120" xfId="0" applyFill="1" applyBorder="1" applyAlignment="1" applyProtection="1">
      <alignment horizontal="center"/>
      <protection locked="0"/>
    </xf>
    <xf numFmtId="0" fontId="0" fillId="13" borderId="118" xfId="0" applyFill="1" applyBorder="1" applyProtection="1">
      <protection locked="0"/>
    </xf>
    <xf numFmtId="0" fontId="0" fillId="13" borderId="121" xfId="0" applyFill="1" applyBorder="1" applyAlignment="1" applyProtection="1">
      <alignment horizontal="center"/>
      <protection locked="0"/>
    </xf>
    <xf numFmtId="2" fontId="24" fillId="13" borderId="7" xfId="1" applyNumberFormat="1" applyFont="1" applyFill="1" applyBorder="1" applyProtection="1">
      <protection locked="0"/>
    </xf>
    <xf numFmtId="166" fontId="2" fillId="4" borderId="5" xfId="4" applyNumberFormat="1" applyFont="1" applyFill="1" applyBorder="1" applyAlignment="1" applyProtection="1">
      <alignment horizontal="center"/>
    </xf>
    <xf numFmtId="166" fontId="2" fillId="4" borderId="1" xfId="4" applyNumberFormat="1" applyFont="1" applyFill="1" applyBorder="1" applyAlignment="1" applyProtection="1">
      <alignment horizontal="center"/>
    </xf>
    <xf numFmtId="0" fontId="30" fillId="4" borderId="0" xfId="0" applyFont="1" applyFill="1" applyAlignment="1">
      <alignment horizontal="left" wrapText="1"/>
    </xf>
    <xf numFmtId="0" fontId="23" fillId="2" borderId="23" xfId="1" applyFont="1" applyFill="1"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27" fillId="0" borderId="36" xfId="1" applyFont="1" applyBorder="1" applyAlignment="1">
      <alignment horizontal="right"/>
    </xf>
    <xf numFmtId="0" fontId="27" fillId="0" borderId="37" xfId="1" applyFont="1" applyBorder="1" applyAlignment="1">
      <alignment horizontal="right"/>
    </xf>
    <xf numFmtId="0" fontId="16" fillId="0" borderId="53" xfId="1" applyFont="1" applyBorder="1" applyAlignment="1">
      <alignment horizontal="right"/>
    </xf>
    <xf numFmtId="0" fontId="16" fillId="0" borderId="11" xfId="1" applyFont="1" applyBorder="1" applyAlignment="1">
      <alignment horizontal="right"/>
    </xf>
    <xf numFmtId="0" fontId="16" fillId="0" borderId="12" xfId="1" applyFont="1" applyBorder="1" applyAlignment="1">
      <alignment horizontal="right"/>
    </xf>
    <xf numFmtId="0" fontId="27" fillId="0" borderId="68" xfId="1" applyFont="1" applyBorder="1" applyAlignment="1">
      <alignment horizontal="right"/>
    </xf>
    <xf numFmtId="0" fontId="3" fillId="13" borderId="2" xfId="1" applyFont="1" applyFill="1" applyBorder="1" applyProtection="1">
      <protection locked="0"/>
    </xf>
    <xf numFmtId="0" fontId="0" fillId="13" borderId="3" xfId="0" applyFill="1" applyBorder="1" applyProtection="1">
      <protection locked="0"/>
    </xf>
    <xf numFmtId="0" fontId="23" fillId="2" borderId="53" xfId="1" applyFont="1" applyFill="1" applyBorder="1" applyAlignment="1">
      <alignment horizontal="right"/>
    </xf>
    <xf numFmtId="0" fontId="0" fillId="0" borderId="11" xfId="0" applyBorder="1" applyAlignment="1">
      <alignment horizontal="right"/>
    </xf>
    <xf numFmtId="0" fontId="0" fillId="0" borderId="12" xfId="0" applyBorder="1" applyAlignment="1">
      <alignment horizontal="right"/>
    </xf>
    <xf numFmtId="0" fontId="23" fillId="2" borderId="64" xfId="1" applyFont="1" applyFill="1" applyBorder="1" applyAlignment="1">
      <alignment horizontal="right"/>
    </xf>
    <xf numFmtId="0" fontId="0" fillId="0" borderId="64" xfId="0" applyBorder="1" applyAlignment="1">
      <alignment horizontal="right"/>
    </xf>
    <xf numFmtId="0" fontId="0" fillId="0" borderId="74" xfId="0" applyBorder="1" applyAlignment="1">
      <alignment horizontal="right"/>
    </xf>
    <xf numFmtId="0" fontId="4" fillId="2" borderId="23" xfId="1"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51" xfId="0" applyBorder="1" applyAlignment="1" applyProtection="1">
      <alignment horizontal="left"/>
      <protection locked="0"/>
    </xf>
    <xf numFmtId="0" fontId="4" fillId="2" borderId="39" xfId="1" applyFont="1" applyFill="1" applyBorder="1" applyAlignment="1" applyProtection="1">
      <alignment horizontal="left"/>
      <protection locked="0"/>
    </xf>
    <xf numFmtId="0" fontId="0" fillId="0" borderId="40" xfId="0" applyBorder="1" applyAlignment="1" applyProtection="1">
      <alignment horizontal="left"/>
      <protection locked="0"/>
    </xf>
    <xf numFmtId="0" fontId="0" fillId="0" borderId="47" xfId="0" applyBorder="1" applyAlignment="1" applyProtection="1">
      <alignment horizontal="left"/>
      <protection locked="0"/>
    </xf>
    <xf numFmtId="0" fontId="4" fillId="2" borderId="17" xfId="1" applyFont="1" applyFill="1" applyBorder="1" applyAlignment="1" applyProtection="1">
      <alignment horizontal="left"/>
      <protection locked="0"/>
    </xf>
    <xf numFmtId="0" fontId="0" fillId="0" borderId="43" xfId="0" applyBorder="1" applyAlignment="1" applyProtection="1">
      <alignment horizontal="left"/>
      <protection locked="0"/>
    </xf>
    <xf numFmtId="0" fontId="0" fillId="0" borderId="49" xfId="0" applyBorder="1" applyAlignment="1" applyProtection="1">
      <alignment horizontal="left"/>
      <protection locked="0"/>
    </xf>
    <xf numFmtId="0" fontId="3" fillId="2" borderId="23" xfId="1" applyFont="1" applyFill="1" applyBorder="1" applyAlignment="1" applyProtection="1">
      <alignment horizontal="left"/>
      <protection locked="0"/>
    </xf>
    <xf numFmtId="0" fontId="4" fillId="4" borderId="39" xfId="1" applyFont="1" applyFill="1" applyBorder="1" applyAlignment="1">
      <alignment horizontal="right"/>
    </xf>
    <xf numFmtId="0" fontId="4" fillId="4" borderId="40" xfId="1" applyFont="1" applyFill="1" applyBorder="1" applyAlignment="1">
      <alignment horizontal="right"/>
    </xf>
    <xf numFmtId="0" fontId="4" fillId="4" borderId="47" xfId="1" applyFont="1" applyFill="1" applyBorder="1" applyAlignment="1">
      <alignment horizontal="right"/>
    </xf>
    <xf numFmtId="0" fontId="3" fillId="2" borderId="17" xfId="1" applyFont="1" applyFill="1" applyBorder="1" applyAlignment="1" applyProtection="1">
      <alignment horizontal="left"/>
      <protection locked="0"/>
    </xf>
    <xf numFmtId="0" fontId="0" fillId="0" borderId="44" xfId="0" applyBorder="1" applyAlignment="1" applyProtection="1">
      <alignment horizontal="left"/>
      <protection locked="0"/>
    </xf>
    <xf numFmtId="0" fontId="0" fillId="0" borderId="4" xfId="0" applyBorder="1" applyAlignment="1" applyProtection="1">
      <alignment horizontal="left"/>
      <protection locked="0"/>
    </xf>
    <xf numFmtId="0" fontId="3" fillId="2" borderId="23" xfId="1" applyFont="1" applyFill="1" applyBorder="1" applyAlignment="1" applyProtection="1">
      <alignment horizontal="right"/>
      <protection locked="0"/>
    </xf>
    <xf numFmtId="0" fontId="3" fillId="2" borderId="3" xfId="1" applyFont="1" applyFill="1" applyBorder="1" applyAlignment="1" applyProtection="1">
      <alignment horizontal="right"/>
      <protection locked="0"/>
    </xf>
    <xf numFmtId="0" fontId="3" fillId="2" borderId="51" xfId="1" applyFont="1" applyFill="1" applyBorder="1" applyAlignment="1" applyProtection="1">
      <alignment horizontal="right"/>
      <protection locked="0"/>
    </xf>
    <xf numFmtId="0" fontId="3" fillId="2" borderId="17" xfId="1" applyFont="1" applyFill="1" applyBorder="1" applyAlignment="1" applyProtection="1">
      <alignment horizontal="right"/>
      <protection locked="0"/>
    </xf>
    <xf numFmtId="0" fontId="3" fillId="2" borderId="43" xfId="1" applyFont="1" applyFill="1" applyBorder="1" applyAlignment="1" applyProtection="1">
      <alignment horizontal="right"/>
      <protection locked="0"/>
    </xf>
    <xf numFmtId="0" fontId="3" fillId="2" borderId="49" xfId="1" applyFont="1" applyFill="1" applyBorder="1" applyAlignment="1" applyProtection="1">
      <alignment horizontal="right"/>
      <protection locked="0"/>
    </xf>
    <xf numFmtId="0" fontId="2" fillId="2" borderId="23" xfId="1" applyFill="1" applyBorder="1" applyAlignment="1" applyProtection="1">
      <alignment horizontal="right"/>
      <protection locked="0"/>
    </xf>
    <xf numFmtId="0" fontId="2" fillId="2" borderId="3" xfId="1" applyFill="1" applyBorder="1" applyAlignment="1" applyProtection="1">
      <alignment horizontal="right"/>
      <protection locked="0"/>
    </xf>
    <xf numFmtId="0" fontId="2" fillId="2" borderId="51" xfId="1" applyFill="1" applyBorder="1" applyAlignment="1" applyProtection="1">
      <alignment horizontal="right"/>
      <protection locked="0"/>
    </xf>
    <xf numFmtId="0" fontId="55" fillId="2" borderId="0" xfId="0" applyFont="1" applyFill="1" applyAlignment="1">
      <alignment horizontal="center" vertical="center" wrapText="1"/>
    </xf>
    <xf numFmtId="0" fontId="41" fillId="0" borderId="0" xfId="0" applyFont="1" applyAlignment="1">
      <alignment horizontal="center" vertical="center"/>
    </xf>
    <xf numFmtId="0" fontId="27" fillId="3" borderId="13" xfId="1" applyFont="1" applyFill="1" applyBorder="1" applyAlignment="1">
      <alignment horizontal="left"/>
    </xf>
    <xf numFmtId="0" fontId="27" fillId="3" borderId="14" xfId="1" applyFont="1" applyFill="1" applyBorder="1" applyAlignment="1">
      <alignment horizontal="left"/>
    </xf>
    <xf numFmtId="0" fontId="0" fillId="0" borderId="51" xfId="0" applyBorder="1" applyAlignment="1">
      <alignment horizontal="right"/>
    </xf>
    <xf numFmtId="0" fontId="33" fillId="9" borderId="50" xfId="1" applyFont="1" applyFill="1" applyBorder="1" applyAlignment="1">
      <alignment horizontal="center" vertical="center" textRotation="90"/>
    </xf>
    <xf numFmtId="0" fontId="33" fillId="9" borderId="22" xfId="1" applyFont="1" applyFill="1" applyBorder="1" applyAlignment="1">
      <alignment horizontal="center" vertical="center" textRotation="90"/>
    </xf>
    <xf numFmtId="0" fontId="33" fillId="9" borderId="46" xfId="1" applyFont="1" applyFill="1" applyBorder="1" applyAlignment="1">
      <alignment horizontal="center" vertical="center" textRotation="90"/>
    </xf>
    <xf numFmtId="0" fontId="21" fillId="4" borderId="55" xfId="1" applyFont="1" applyFill="1" applyBorder="1" applyAlignment="1">
      <alignment horizontal="left" wrapText="1"/>
    </xf>
    <xf numFmtId="0" fontId="21" fillId="4" borderId="56" xfId="1" applyFont="1" applyFill="1" applyBorder="1" applyAlignment="1">
      <alignment horizontal="left" wrapText="1"/>
    </xf>
    <xf numFmtId="0" fontId="2" fillId="13" borderId="53" xfId="1" applyFill="1" applyBorder="1" applyAlignment="1" applyProtection="1">
      <alignment horizontal="right"/>
      <protection locked="0"/>
    </xf>
    <xf numFmtId="0" fontId="2" fillId="13" borderId="11" xfId="1" applyFill="1" applyBorder="1" applyAlignment="1" applyProtection="1">
      <alignment horizontal="right"/>
      <protection locked="0"/>
    </xf>
    <xf numFmtId="0" fontId="2" fillId="13" borderId="48" xfId="1" applyFill="1" applyBorder="1" applyAlignment="1" applyProtection="1">
      <alignment horizontal="right"/>
      <protection locked="0"/>
    </xf>
    <xf numFmtId="0" fontId="2" fillId="13" borderId="23" xfId="1" applyFill="1" applyBorder="1" applyAlignment="1" applyProtection="1">
      <alignment horizontal="right"/>
      <protection locked="0"/>
    </xf>
    <xf numFmtId="0" fontId="2" fillId="13" borderId="3" xfId="1" applyFill="1" applyBorder="1" applyAlignment="1" applyProtection="1">
      <alignment horizontal="right"/>
      <protection locked="0"/>
    </xf>
    <xf numFmtId="0" fontId="2" fillId="13" borderId="51" xfId="1" applyFill="1" applyBorder="1" applyAlignment="1" applyProtection="1">
      <alignment horizontal="right"/>
      <protection locked="0"/>
    </xf>
    <xf numFmtId="0" fontId="25" fillId="2" borderId="0" xfId="0" applyFont="1" applyFill="1" applyAlignment="1">
      <alignment horizontal="left" vertical="top" wrapText="1"/>
    </xf>
    <xf numFmtId="0" fontId="0" fillId="0" borderId="0" xfId="0" applyAlignment="1">
      <alignment vertical="top"/>
    </xf>
    <xf numFmtId="0" fontId="56" fillId="9" borderId="50" xfId="1" applyFont="1" applyFill="1" applyBorder="1" applyAlignment="1">
      <alignment horizontal="center" vertical="center" textRotation="90" wrapText="1"/>
    </xf>
    <xf numFmtId="0" fontId="56" fillId="9" borderId="22" xfId="1" applyFont="1" applyFill="1" applyBorder="1" applyAlignment="1">
      <alignment horizontal="center" vertical="center" textRotation="90" wrapText="1"/>
    </xf>
    <xf numFmtId="0" fontId="56" fillId="9" borderId="46" xfId="1" applyFont="1" applyFill="1" applyBorder="1" applyAlignment="1">
      <alignment horizontal="center" vertical="center" textRotation="90" wrapText="1"/>
    </xf>
    <xf numFmtId="0" fontId="4" fillId="4" borderId="13" xfId="1" applyFont="1" applyFill="1" applyBorder="1" applyAlignment="1">
      <alignment horizontal="right"/>
    </xf>
    <xf numFmtId="0" fontId="4" fillId="4" borderId="14" xfId="1" applyFont="1" applyFill="1" applyBorder="1" applyAlignment="1">
      <alignment horizontal="right"/>
    </xf>
    <xf numFmtId="0" fontId="23" fillId="2" borderId="3" xfId="1" applyFont="1" applyFill="1" applyBorder="1" applyAlignment="1">
      <alignment horizontal="right"/>
    </xf>
    <xf numFmtId="0" fontId="23" fillId="2" borderId="4" xfId="1" applyFont="1" applyFill="1" applyBorder="1" applyAlignment="1">
      <alignment horizontal="right"/>
    </xf>
    <xf numFmtId="0" fontId="23" fillId="2" borderId="21" xfId="1" applyFont="1" applyFill="1" applyBorder="1" applyAlignment="1">
      <alignment horizontal="right"/>
    </xf>
    <xf numFmtId="0" fontId="23" fillId="2" borderId="0" xfId="1" applyFont="1" applyFill="1" applyAlignment="1">
      <alignment horizontal="right"/>
    </xf>
    <xf numFmtId="0" fontId="23" fillId="2" borderId="59" xfId="1" applyFont="1" applyFill="1" applyBorder="1" applyAlignment="1">
      <alignment horizontal="right"/>
    </xf>
    <xf numFmtId="0" fontId="4" fillId="4" borderId="36" xfId="1" applyFont="1" applyFill="1" applyBorder="1" applyAlignment="1">
      <alignment horizontal="right"/>
    </xf>
    <xf numFmtId="0" fontId="4" fillId="4" borderId="37" xfId="1" applyFont="1" applyFill="1" applyBorder="1" applyAlignment="1">
      <alignment horizontal="right"/>
    </xf>
    <xf numFmtId="0" fontId="4" fillId="4" borderId="38" xfId="1" applyFont="1" applyFill="1" applyBorder="1" applyAlignment="1">
      <alignment horizontal="right"/>
    </xf>
    <xf numFmtId="0" fontId="25" fillId="3" borderId="55" xfId="1" applyFont="1" applyFill="1" applyBorder="1" applyAlignment="1">
      <alignment horizontal="center"/>
    </xf>
    <xf numFmtId="0" fontId="25" fillId="3" borderId="56" xfId="1" applyFont="1" applyFill="1" applyBorder="1" applyAlignment="1">
      <alignment horizontal="center"/>
    </xf>
    <xf numFmtId="0" fontId="27" fillId="4" borderId="13" xfId="1" applyFont="1" applyFill="1" applyBorder="1" applyAlignment="1">
      <alignment horizontal="center"/>
    </xf>
    <xf numFmtId="0" fontId="27" fillId="4" borderId="14" xfId="1" applyFont="1" applyFill="1" applyBorder="1" applyAlignment="1">
      <alignment horizontal="center"/>
    </xf>
    <xf numFmtId="0" fontId="7" fillId="0" borderId="2" xfId="1" applyFont="1" applyBorder="1" applyAlignment="1">
      <alignment horizontal="right"/>
    </xf>
    <xf numFmtId="0" fontId="7" fillId="0" borderId="4" xfId="1" applyFont="1" applyBorder="1" applyAlignment="1">
      <alignment horizontal="right"/>
    </xf>
    <xf numFmtId="9" fontId="6" fillId="13" borderId="1" xfId="3" quotePrefix="1" applyFont="1" applyFill="1" applyBorder="1" applyAlignment="1" applyProtection="1">
      <alignment horizontal="center" vertical="center"/>
      <protection locked="0"/>
    </xf>
    <xf numFmtId="0" fontId="4" fillId="11" borderId="161" xfId="1" applyFont="1" applyFill="1" applyBorder="1" applyAlignment="1">
      <alignment horizontal="center"/>
    </xf>
    <xf numFmtId="0" fontId="4" fillId="11" borderId="162" xfId="1" applyFont="1" applyFill="1" applyBorder="1" applyAlignment="1">
      <alignment horizontal="center"/>
    </xf>
    <xf numFmtId="0" fontId="27" fillId="3" borderId="15" xfId="1" applyFont="1" applyFill="1" applyBorder="1" applyAlignment="1">
      <alignment horizontal="left"/>
    </xf>
    <xf numFmtId="0" fontId="16" fillId="3" borderId="13" xfId="1" applyFont="1" applyFill="1" applyBorder="1" applyAlignment="1">
      <alignment horizontal="center"/>
    </xf>
    <xf numFmtId="0" fontId="16" fillId="3" borderId="14" xfId="1" applyFont="1" applyFill="1" applyBorder="1" applyAlignment="1">
      <alignment horizontal="center"/>
    </xf>
    <xf numFmtId="0" fontId="16" fillId="3" borderId="15" xfId="1" applyFont="1" applyFill="1" applyBorder="1" applyAlignment="1">
      <alignment horizontal="center"/>
    </xf>
    <xf numFmtId="0" fontId="3" fillId="2" borderId="0" xfId="1" applyFont="1" applyFill="1" applyProtection="1">
      <protection locked="0"/>
    </xf>
    <xf numFmtId="0" fontId="0" fillId="0" borderId="0" xfId="0"/>
    <xf numFmtId="0" fontId="5" fillId="0" borderId="2" xfId="1" applyFont="1" applyBorder="1" applyAlignment="1">
      <alignment horizontal="right"/>
    </xf>
    <xf numFmtId="0" fontId="5" fillId="0" borderId="3" xfId="1" applyFont="1" applyBorder="1" applyAlignment="1">
      <alignment horizontal="right"/>
    </xf>
    <xf numFmtId="0" fontId="57" fillId="13" borderId="2" xfId="1" applyFont="1" applyFill="1" applyBorder="1" applyAlignment="1" applyProtection="1">
      <alignment horizontal="left" wrapText="1"/>
      <protection locked="0"/>
    </xf>
    <xf numFmtId="0" fontId="57" fillId="13" borderId="3" xfId="1" applyFont="1" applyFill="1" applyBorder="1" applyAlignment="1" applyProtection="1">
      <alignment horizontal="left" wrapText="1"/>
      <protection locked="0"/>
    </xf>
    <xf numFmtId="0" fontId="57" fillId="13" borderId="4" xfId="1" applyFont="1" applyFill="1" applyBorder="1" applyAlignment="1" applyProtection="1">
      <alignment horizontal="left" wrapText="1"/>
      <protection locked="0"/>
    </xf>
    <xf numFmtId="0" fontId="7" fillId="0" borderId="6" xfId="1" applyFont="1" applyBorder="1" applyAlignment="1">
      <alignment horizontal="right" vertical="center"/>
    </xf>
    <xf numFmtId="0" fontId="7" fillId="0" borderId="7" xfId="1" applyFont="1" applyBorder="1" applyAlignment="1">
      <alignment horizontal="right" vertical="center"/>
    </xf>
    <xf numFmtId="0" fontId="7" fillId="0" borderId="10" xfId="1" applyFont="1" applyBorder="1" applyAlignment="1">
      <alignment horizontal="right" vertical="center"/>
    </xf>
    <xf numFmtId="0" fontId="7" fillId="0" borderId="11" xfId="1" applyFont="1" applyBorder="1" applyAlignment="1">
      <alignment horizontal="right" vertical="center"/>
    </xf>
    <xf numFmtId="0" fontId="58" fillId="13" borderId="6" xfId="1" applyFont="1" applyFill="1" applyBorder="1" applyAlignment="1" applyProtection="1">
      <alignment horizontal="left" vertical="center" wrapText="1"/>
      <protection locked="0"/>
    </xf>
    <xf numFmtId="0" fontId="58" fillId="13" borderId="7" xfId="1" applyFont="1" applyFill="1" applyBorder="1" applyAlignment="1" applyProtection="1">
      <alignment horizontal="left" vertical="center" wrapText="1"/>
      <protection locked="0"/>
    </xf>
    <xf numFmtId="0" fontId="58" fillId="13" borderId="8" xfId="1" applyFont="1" applyFill="1" applyBorder="1" applyAlignment="1" applyProtection="1">
      <alignment horizontal="left" vertical="center" wrapText="1"/>
      <protection locked="0"/>
    </xf>
    <xf numFmtId="0" fontId="58" fillId="13" borderId="10" xfId="1" applyFont="1" applyFill="1" applyBorder="1" applyAlignment="1" applyProtection="1">
      <alignment horizontal="left" vertical="center" wrapText="1"/>
      <protection locked="0"/>
    </xf>
    <xf numFmtId="0" fontId="58" fillId="13" borderId="0" xfId="1" applyFont="1" applyFill="1" applyAlignment="1" applyProtection="1">
      <alignment horizontal="left" vertical="center" wrapText="1"/>
      <protection locked="0"/>
    </xf>
    <xf numFmtId="0" fontId="58" fillId="13" borderId="11" xfId="1" applyFont="1" applyFill="1" applyBorder="1" applyAlignment="1" applyProtection="1">
      <alignment horizontal="left" vertical="center" wrapText="1"/>
      <protection locked="0"/>
    </xf>
    <xf numFmtId="0" fontId="58" fillId="13" borderId="12" xfId="1" applyFont="1" applyFill="1" applyBorder="1" applyAlignment="1" applyProtection="1">
      <alignment horizontal="left" vertical="center" wrapText="1"/>
      <protection locked="0"/>
    </xf>
    <xf numFmtId="0" fontId="6" fillId="2" borderId="1" xfId="1" applyFont="1" applyFill="1" applyBorder="1" applyAlignment="1">
      <alignment horizontal="center"/>
    </xf>
    <xf numFmtId="0" fontId="7" fillId="0" borderId="1" xfId="1" applyFont="1" applyBorder="1" applyAlignment="1">
      <alignment horizontal="right"/>
    </xf>
    <xf numFmtId="9" fontId="4" fillId="13" borderId="161" xfId="1" applyNumberFormat="1" applyFont="1" applyFill="1" applyBorder="1" applyAlignment="1" applyProtection="1">
      <alignment horizontal="center"/>
      <protection locked="0"/>
    </xf>
    <xf numFmtId="9" fontId="4" fillId="13" borderId="162" xfId="1" applyNumberFormat="1" applyFont="1" applyFill="1" applyBorder="1" applyAlignment="1" applyProtection="1">
      <alignment horizontal="center"/>
      <protection locked="0"/>
    </xf>
    <xf numFmtId="0" fontId="3" fillId="2" borderId="39" xfId="1" applyFont="1" applyFill="1" applyBorder="1" applyAlignment="1" applyProtection="1">
      <alignment horizontal="right"/>
      <protection locked="0"/>
    </xf>
    <xf numFmtId="0" fontId="3" fillId="2" borderId="40" xfId="1" applyFont="1" applyFill="1" applyBorder="1" applyAlignment="1" applyProtection="1">
      <alignment horizontal="right"/>
      <protection locked="0"/>
    </xf>
    <xf numFmtId="0" fontId="3" fillId="2" borderId="47" xfId="1" applyFont="1" applyFill="1" applyBorder="1" applyAlignment="1" applyProtection="1">
      <alignment horizontal="right"/>
      <protection locked="0"/>
    </xf>
    <xf numFmtId="0" fontId="4" fillId="4" borderId="15" xfId="1" applyFont="1" applyFill="1" applyBorder="1" applyAlignment="1">
      <alignment horizontal="right"/>
    </xf>
    <xf numFmtId="0" fontId="28" fillId="9" borderId="50" xfId="1" applyFont="1" applyFill="1" applyBorder="1" applyAlignment="1">
      <alignment horizontal="center" vertical="center" textRotation="90"/>
    </xf>
    <xf numFmtId="0" fontId="28" fillId="9" borderId="22" xfId="1" applyFont="1" applyFill="1" applyBorder="1" applyAlignment="1">
      <alignment horizontal="center" vertical="center" textRotation="90"/>
    </xf>
    <xf numFmtId="0" fontId="28" fillId="9" borderId="46" xfId="1" applyFont="1" applyFill="1" applyBorder="1" applyAlignment="1">
      <alignment horizontal="center" vertical="center" textRotation="90"/>
    </xf>
    <xf numFmtId="0" fontId="16" fillId="4" borderId="70" xfId="1" applyFont="1" applyFill="1" applyBorder="1" applyAlignment="1">
      <alignment horizontal="right"/>
    </xf>
    <xf numFmtId="0" fontId="16" fillId="4" borderId="71" xfId="1" applyFont="1" applyFill="1" applyBorder="1" applyAlignment="1">
      <alignment horizontal="right"/>
    </xf>
    <xf numFmtId="0" fontId="16" fillId="4" borderId="72" xfId="1" applyFont="1" applyFill="1" applyBorder="1" applyAlignment="1">
      <alignment horizontal="right"/>
    </xf>
    <xf numFmtId="0" fontId="4" fillId="4" borderId="70" xfId="1" applyFont="1" applyFill="1" applyBorder="1" applyAlignment="1">
      <alignment horizontal="right"/>
    </xf>
    <xf numFmtId="0" fontId="4" fillId="4" borderId="71" xfId="1" applyFont="1" applyFill="1" applyBorder="1" applyAlignment="1">
      <alignment horizontal="right"/>
    </xf>
    <xf numFmtId="0" fontId="4" fillId="4" borderId="72" xfId="1" applyFont="1" applyFill="1" applyBorder="1" applyAlignment="1">
      <alignment horizontal="right"/>
    </xf>
    <xf numFmtId="0" fontId="2" fillId="2" borderId="17" xfId="1" applyFill="1" applyBorder="1" applyAlignment="1" applyProtection="1">
      <alignment horizontal="right"/>
      <protection locked="0"/>
    </xf>
    <xf numFmtId="0" fontId="2" fillId="2" borderId="43" xfId="1" applyFill="1" applyBorder="1" applyAlignment="1" applyProtection="1">
      <alignment horizontal="right"/>
      <protection locked="0"/>
    </xf>
    <xf numFmtId="0" fontId="2" fillId="2" borderId="49" xfId="1" applyFill="1" applyBorder="1" applyAlignment="1" applyProtection="1">
      <alignment horizontal="right"/>
      <protection locked="0"/>
    </xf>
    <xf numFmtId="0" fontId="26" fillId="4" borderId="13" xfId="1" applyFont="1" applyFill="1" applyBorder="1" applyAlignment="1">
      <alignment horizontal="center"/>
    </xf>
    <xf numFmtId="0" fontId="26" fillId="4" borderId="14" xfId="1" applyFont="1" applyFill="1" applyBorder="1" applyAlignment="1">
      <alignment horizontal="center"/>
    </xf>
    <xf numFmtId="0" fontId="30" fillId="13" borderId="0" xfId="0" applyFont="1" applyFill="1" applyAlignment="1">
      <alignment horizontal="center"/>
    </xf>
    <xf numFmtId="0" fontId="8" fillId="0" borderId="44" xfId="1" applyFont="1" applyBorder="1" applyAlignment="1">
      <alignment horizontal="center"/>
    </xf>
    <xf numFmtId="0" fontId="8" fillId="0" borderId="67" xfId="1" applyFont="1" applyBorder="1" applyAlignment="1">
      <alignment horizontal="center"/>
    </xf>
    <xf numFmtId="0" fontId="16" fillId="8" borderId="1" xfId="1" applyFont="1" applyFill="1" applyBorder="1" applyAlignment="1">
      <alignment horizontal="right" vertical="center"/>
    </xf>
    <xf numFmtId="0" fontId="8" fillId="8" borderId="1" xfId="1" applyFont="1" applyFill="1" applyBorder="1" applyAlignment="1">
      <alignment horizontal="center"/>
    </xf>
    <xf numFmtId="0" fontId="8" fillId="0" borderId="3" xfId="1" applyFont="1" applyBorder="1" applyAlignment="1">
      <alignment horizontal="right"/>
    </xf>
    <xf numFmtId="0" fontId="15" fillId="0" borderId="2" xfId="1" applyFont="1" applyBorder="1" applyAlignment="1">
      <alignment horizontal="center" vertical="center" wrapText="1"/>
    </xf>
    <xf numFmtId="0" fontId="15" fillId="0" borderId="1" xfId="1" applyFont="1" applyBorder="1" applyAlignment="1">
      <alignment horizontal="center" vertical="center"/>
    </xf>
    <xf numFmtId="0" fontId="8" fillId="0" borderId="128" xfId="1" applyFont="1" applyBorder="1" applyAlignment="1">
      <alignment horizontal="center"/>
    </xf>
    <xf numFmtId="0" fontId="8" fillId="0" borderId="60" xfId="1" applyFont="1" applyBorder="1" applyAlignment="1">
      <alignment horizontal="center"/>
    </xf>
    <xf numFmtId="0" fontId="8" fillId="0" borderId="129" xfId="1" applyFont="1" applyBorder="1" applyAlignment="1">
      <alignment horizontal="center"/>
    </xf>
    <xf numFmtId="0" fontId="15" fillId="0" borderId="1" xfId="1" applyFont="1" applyBorder="1" applyAlignment="1">
      <alignment horizontal="center" vertical="center" wrapText="1"/>
    </xf>
    <xf numFmtId="0" fontId="7" fillId="0" borderId="1" xfId="0" applyFont="1" applyBorder="1" applyAlignment="1">
      <alignment horizontal="center" vertical="center"/>
    </xf>
    <xf numFmtId="0" fontId="7" fillId="8" borderId="2" xfId="0" applyFont="1" applyFill="1" applyBorder="1" applyAlignment="1">
      <alignment horizontal="center"/>
    </xf>
    <xf numFmtId="0" fontId="7" fillId="8" borderId="3" xfId="0" applyFont="1" applyFill="1" applyBorder="1" applyAlignment="1">
      <alignment horizontal="center"/>
    </xf>
    <xf numFmtId="0" fontId="7" fillId="8" borderId="4" xfId="0" applyFont="1" applyFill="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9" fontId="45" fillId="13" borderId="2" xfId="5" applyFont="1" applyFill="1" applyBorder="1" applyAlignment="1" applyProtection="1">
      <alignment horizontal="center"/>
      <protection locked="0"/>
    </xf>
    <xf numFmtId="9" fontId="45" fillId="13" borderId="4" xfId="5" applyFont="1" applyFill="1" applyBorder="1" applyAlignment="1" applyProtection="1">
      <alignment horizontal="center"/>
      <protection locked="0"/>
    </xf>
    <xf numFmtId="0" fontId="1" fillId="0" borderId="0" xfId="0" applyFont="1" applyAlignment="1">
      <alignment horizontal="right"/>
    </xf>
    <xf numFmtId="0" fontId="7" fillId="8" borderId="81" xfId="0" applyFont="1" applyFill="1" applyBorder="1" applyAlignment="1">
      <alignment horizontal="center"/>
    </xf>
    <xf numFmtId="0" fontId="7" fillId="8" borderId="82" xfId="0" applyFont="1" applyFill="1" applyBorder="1" applyAlignment="1">
      <alignment horizontal="center"/>
    </xf>
    <xf numFmtId="0" fontId="0" fillId="0" borderId="0" xfId="0" applyAlignment="1">
      <alignment horizontal="right"/>
    </xf>
    <xf numFmtId="0" fontId="0" fillId="11" borderId="0" xfId="0" applyFill="1" applyAlignment="1">
      <alignment horizontal="right"/>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8" fillId="0" borderId="0" xfId="0" applyFont="1" applyAlignment="1">
      <alignment horizontal="right" vertical="center" wrapText="1"/>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6" xfId="0" applyFont="1" applyBorder="1" applyAlignment="1">
      <alignment horizontal="center" vertical="center"/>
    </xf>
    <xf numFmtId="0" fontId="1" fillId="0" borderId="79"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xf>
    <xf numFmtId="0" fontId="1" fillId="0" borderId="8" xfId="0" applyFont="1" applyBorder="1" applyAlignment="1">
      <alignment horizontal="center"/>
    </xf>
    <xf numFmtId="0" fontId="1" fillId="11" borderId="6"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2" xfId="0" applyFont="1" applyFill="1" applyBorder="1" applyAlignment="1">
      <alignment horizontal="center" vertical="center"/>
    </xf>
    <xf numFmtId="0" fontId="1" fillId="0" borderId="77" xfId="0" applyFont="1" applyBorder="1" applyAlignment="1">
      <alignment horizontal="center" vertical="center"/>
    </xf>
    <xf numFmtId="0" fontId="1" fillId="0" borderId="95" xfId="0" applyFont="1" applyBorder="1" applyAlignment="1">
      <alignment horizontal="center" vertical="center"/>
    </xf>
    <xf numFmtId="0" fontId="1" fillId="8" borderId="128" xfId="0" applyFont="1" applyFill="1" applyBorder="1" applyAlignment="1">
      <alignment horizontal="center"/>
    </xf>
    <xf numFmtId="0" fontId="1" fillId="8" borderId="67"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59" xfId="0" applyFont="1" applyBorder="1" applyAlignment="1">
      <alignment horizontal="right"/>
    </xf>
    <xf numFmtId="0" fontId="1" fillId="8" borderId="1" xfId="0" applyFont="1" applyFill="1" applyBorder="1" applyAlignment="1">
      <alignment horizontal="center"/>
    </xf>
    <xf numFmtId="0" fontId="1" fillId="8" borderId="4" xfId="0" applyFont="1" applyFill="1" applyBorder="1" applyAlignment="1">
      <alignment horizontal="center"/>
    </xf>
    <xf numFmtId="0" fontId="1" fillId="8" borderId="2" xfId="0" applyFont="1" applyFill="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left"/>
    </xf>
    <xf numFmtId="0" fontId="1" fillId="2" borderId="3" xfId="0" applyFont="1" applyFill="1" applyBorder="1" applyAlignment="1">
      <alignment horizontal="right"/>
    </xf>
    <xf numFmtId="0" fontId="1" fillId="2" borderId="4" xfId="0" applyFont="1" applyFill="1" applyBorder="1" applyAlignment="1">
      <alignment horizontal="right"/>
    </xf>
    <xf numFmtId="169" fontId="1" fillId="2" borderId="1" xfId="0" applyNumberFormat="1" applyFont="1" applyFill="1" applyBorder="1" applyAlignment="1">
      <alignment horizontal="center"/>
    </xf>
    <xf numFmtId="0" fontId="7" fillId="11" borderId="2" xfId="0" applyFont="1" applyFill="1" applyBorder="1" applyAlignment="1">
      <alignment horizontal="center" vertical="center"/>
    </xf>
    <xf numFmtId="0" fontId="7" fillId="11" borderId="4" xfId="0" applyFont="1" applyFill="1" applyBorder="1" applyAlignment="1">
      <alignment horizontal="center" vertical="center"/>
    </xf>
    <xf numFmtId="0" fontId="1" fillId="0" borderId="0" xfId="0" applyFont="1" applyAlignment="1">
      <alignment horizontal="right" vertical="center"/>
    </xf>
    <xf numFmtId="0" fontId="50" fillId="7" borderId="0" xfId="1" applyFont="1" applyFill="1" applyAlignment="1">
      <alignment horizontal="center"/>
    </xf>
    <xf numFmtId="0" fontId="50" fillId="7" borderId="11" xfId="1" applyFont="1" applyFill="1" applyBorder="1" applyAlignment="1">
      <alignment horizontal="center"/>
    </xf>
    <xf numFmtId="0" fontId="23" fillId="0" borderId="0" xfId="1" applyFont="1" applyAlignment="1">
      <alignment horizontal="center"/>
    </xf>
    <xf numFmtId="0" fontId="69" fillId="18" borderId="0" xfId="0" applyFont="1" applyFill="1" applyAlignment="1">
      <alignment horizontal="center"/>
    </xf>
    <xf numFmtId="0" fontId="69" fillId="4" borderId="0" xfId="0" applyFont="1" applyFill="1" applyAlignment="1">
      <alignment horizontal="left" wrapText="1"/>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4000000}"/>
    <cellStyle name="Percent" xfId="5" builtinId="5"/>
    <cellStyle name="Percent 2" xfId="3" xr:uid="{00000000-0005-0000-0000-000006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ACB9CA"/>
      <color rgb="FF009900"/>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695325</xdr:colOff>
      <xdr:row>91</xdr:row>
      <xdr:rowOff>161925</xdr:rowOff>
    </xdr:from>
    <xdr:to>
      <xdr:col>5</xdr:col>
      <xdr:colOff>1143000</xdr:colOff>
      <xdr:row>98</xdr:row>
      <xdr:rowOff>9525</xdr:rowOff>
    </xdr:to>
    <xdr:sp macro="" textlink="">
      <xdr:nvSpPr>
        <xdr:cNvPr id="3" name="TextBox 2">
          <a:extLst>
            <a:ext uri="{FF2B5EF4-FFF2-40B4-BE49-F238E27FC236}">
              <a16:creationId xmlns:a16="http://schemas.microsoft.com/office/drawing/2014/main" id="{CE9768AB-70B1-4017-BCA3-C271502B5DB5}"/>
            </a:ext>
          </a:extLst>
        </xdr:cNvPr>
        <xdr:cNvSpPr txBox="1"/>
      </xdr:nvSpPr>
      <xdr:spPr>
        <a:xfrm>
          <a:off x="4364800" y="15504844"/>
          <a:ext cx="43914"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5</xdr:col>
      <xdr:colOff>266700</xdr:colOff>
      <xdr:row>91</xdr:row>
      <xdr:rowOff>152400</xdr:rowOff>
    </xdr:from>
    <xdr:to>
      <xdr:col>6</xdr:col>
      <xdr:colOff>19050</xdr:colOff>
      <xdr:row>98</xdr:row>
      <xdr:rowOff>0</xdr:rowOff>
    </xdr:to>
    <xdr:sp macro="" textlink="">
      <xdr:nvSpPr>
        <xdr:cNvPr id="4" name="TextBox 3">
          <a:extLst>
            <a:ext uri="{FF2B5EF4-FFF2-40B4-BE49-F238E27FC236}">
              <a16:creationId xmlns:a16="http://schemas.microsoft.com/office/drawing/2014/main" id="{BA5942BC-F432-4E2D-94C5-E8DEA707BC6D}"/>
            </a:ext>
          </a:extLst>
        </xdr:cNvPr>
        <xdr:cNvSpPr txBox="1"/>
      </xdr:nvSpPr>
      <xdr:spPr>
        <a:xfrm>
          <a:off x="3936175" y="15495319"/>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TOTALS</a:t>
          </a:r>
          <a:endParaRPr lang="en-US" sz="1600" b="1">
            <a:solidFill>
              <a:schemeClr val="bg1"/>
            </a:solidFill>
            <a:latin typeface="Lucida Console" panose="020B0609040504020204"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14</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25</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22</xdr:row>
      <xdr:rowOff>104775</xdr:rowOff>
    </xdr:from>
    <xdr:to>
      <xdr:col>7</xdr:col>
      <xdr:colOff>628650</xdr:colOff>
      <xdr:row>26</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22</xdr:row>
      <xdr:rowOff>104775</xdr:rowOff>
    </xdr:from>
    <xdr:to>
      <xdr:col>10</xdr:col>
      <xdr:colOff>638175</xdr:colOff>
      <xdr:row>26</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22</xdr:row>
      <xdr:rowOff>114300</xdr:rowOff>
    </xdr:from>
    <xdr:to>
      <xdr:col>13</xdr:col>
      <xdr:colOff>647700</xdr:colOff>
      <xdr:row>26</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22</xdr:row>
      <xdr:rowOff>114300</xdr:rowOff>
    </xdr:from>
    <xdr:to>
      <xdr:col>4</xdr:col>
      <xdr:colOff>590550</xdr:colOff>
      <xdr:row>26</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22</xdr:row>
      <xdr:rowOff>114300</xdr:rowOff>
    </xdr:from>
    <xdr:to>
      <xdr:col>2</xdr:col>
      <xdr:colOff>57150</xdr:colOff>
      <xdr:row>26</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11</xdr:row>
      <xdr:rowOff>114300</xdr:rowOff>
    </xdr:from>
    <xdr:to>
      <xdr:col>13</xdr:col>
      <xdr:colOff>628650</xdr:colOff>
      <xdr:row>15</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11</xdr:row>
      <xdr:rowOff>114300</xdr:rowOff>
    </xdr:from>
    <xdr:to>
      <xdr:col>10</xdr:col>
      <xdr:colOff>628650</xdr:colOff>
      <xdr:row>15</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11</xdr:row>
      <xdr:rowOff>123825</xdr:rowOff>
    </xdr:from>
    <xdr:to>
      <xdr:col>7</xdr:col>
      <xdr:colOff>609600</xdr:colOff>
      <xdr:row>15</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11</xdr:row>
      <xdr:rowOff>114300</xdr:rowOff>
    </xdr:from>
    <xdr:to>
      <xdr:col>4</xdr:col>
      <xdr:colOff>571500</xdr:colOff>
      <xdr:row>15</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11</xdr:row>
      <xdr:rowOff>123825</xdr:rowOff>
    </xdr:from>
    <xdr:to>
      <xdr:col>2</xdr:col>
      <xdr:colOff>142875</xdr:colOff>
      <xdr:row>15</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ushu.rush.edu/sites/default/files/2023-12/fillable-subrecipient-commitment-form-1223.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7"/>
  <sheetViews>
    <sheetView tabSelected="1" zoomScale="115" zoomScaleNormal="115" workbookViewId="0">
      <selection activeCell="D6" sqref="D6"/>
    </sheetView>
  </sheetViews>
  <sheetFormatPr defaultRowHeight="14.5" x14ac:dyDescent="0.35"/>
  <cols>
    <col min="1" max="1" width="113.36328125" customWidth="1"/>
  </cols>
  <sheetData>
    <row r="1" spans="1:34" ht="15.5" x14ac:dyDescent="0.35">
      <c r="A1" s="682" t="s">
        <v>324</v>
      </c>
    </row>
    <row r="2" spans="1:34" ht="47" customHeight="1" x14ac:dyDescent="0.35">
      <c r="A2" s="683" t="s">
        <v>325</v>
      </c>
    </row>
    <row r="3" spans="1:34" ht="21.5" customHeight="1" x14ac:dyDescent="0.35">
      <c r="A3" s="492" t="s">
        <v>290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row>
    <row r="4" spans="1:34" ht="15.75" customHeight="1" x14ac:dyDescent="0.35">
      <c r="A4" s="49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17" customHeight="1" x14ac:dyDescent="0.5">
      <c r="A5" s="322" t="s">
        <v>216</v>
      </c>
      <c r="B5" s="314"/>
      <c r="C5" s="314"/>
      <c r="D5" s="314"/>
      <c r="E5" s="314"/>
      <c r="F5" s="314"/>
      <c r="G5" s="314"/>
      <c r="H5" s="314"/>
      <c r="I5" s="314"/>
      <c r="J5" s="314"/>
      <c r="K5" s="83"/>
      <c r="L5" s="83"/>
      <c r="M5" s="83"/>
      <c r="N5" s="83"/>
      <c r="O5" s="83"/>
      <c r="P5" s="83"/>
      <c r="Q5" s="83"/>
      <c r="R5" s="83"/>
      <c r="S5" s="83"/>
      <c r="T5" s="83"/>
      <c r="U5" s="83"/>
      <c r="V5" s="83"/>
      <c r="W5" s="83"/>
      <c r="X5" s="83"/>
      <c r="Y5" s="83"/>
      <c r="Z5" s="83"/>
      <c r="AA5" s="83"/>
      <c r="AB5" s="83"/>
      <c r="AC5" s="83"/>
      <c r="AD5" s="83"/>
      <c r="AE5" s="83"/>
      <c r="AF5" s="83"/>
      <c r="AG5" s="83"/>
      <c r="AH5" s="83"/>
    </row>
    <row r="6" spans="1:34" x14ac:dyDescent="0.35">
      <c r="A6" s="313" t="s">
        <v>292</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x14ac:dyDescent="0.35">
      <c r="A7" s="313" t="s">
        <v>228</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row>
    <row r="8" spans="1:34" x14ac:dyDescent="0.35">
      <c r="A8" s="313" t="s">
        <v>265</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x14ac:dyDescent="0.35">
      <c r="A9" s="313" t="s">
        <v>293</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row>
    <row r="10" spans="1:34" x14ac:dyDescent="0.35">
      <c r="A10" s="313" t="s">
        <v>294</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1:34" x14ac:dyDescent="0.35">
      <c r="A11" s="313" t="s">
        <v>229</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row>
    <row r="12" spans="1:34" ht="29" customHeight="1" x14ac:dyDescent="0.35">
      <c r="A12" s="315" t="s">
        <v>323</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row>
    <row r="13" spans="1:34" ht="29" x14ac:dyDescent="0.35">
      <c r="A13" s="325" t="s">
        <v>318</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row>
    <row r="14" spans="1:34" x14ac:dyDescent="0.35">
      <c r="A14" s="325" t="s">
        <v>319</v>
      </c>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row>
    <row r="15" spans="1:34" ht="29" x14ac:dyDescent="0.35">
      <c r="A15" s="325" t="s">
        <v>320</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row>
    <row r="16" spans="1:34" x14ac:dyDescent="0.35">
      <c r="A16" s="325" t="s">
        <v>321</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row>
    <row r="17" spans="1:34" ht="14.5" customHeight="1" x14ac:dyDescent="0.35">
      <c r="A17" s="315" t="s">
        <v>295</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row>
    <row r="18" spans="1:34" x14ac:dyDescent="0.35">
      <c r="A18" s="313" t="s">
        <v>322</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row>
    <row r="19" spans="1:34" ht="16.899999999999999" x14ac:dyDescent="0.5">
      <c r="A19" s="323" t="s">
        <v>226</v>
      </c>
      <c r="B19" s="316"/>
      <c r="C19" s="316"/>
      <c r="D19" s="316"/>
      <c r="E19" s="316"/>
      <c r="F19" s="316"/>
      <c r="G19" s="316"/>
      <c r="H19" s="316"/>
      <c r="I19" s="316"/>
      <c r="J19" s="316"/>
      <c r="K19" s="83"/>
      <c r="L19" s="83"/>
      <c r="M19" s="83"/>
      <c r="N19" s="83"/>
      <c r="O19" s="83"/>
      <c r="P19" s="83"/>
      <c r="Q19" s="83"/>
      <c r="R19" s="83"/>
      <c r="S19" s="83"/>
      <c r="T19" s="83"/>
      <c r="U19" s="83"/>
      <c r="V19" s="83"/>
      <c r="W19" s="83"/>
      <c r="X19" s="83"/>
      <c r="Y19" s="83"/>
      <c r="Z19" s="83"/>
      <c r="AA19" s="83"/>
      <c r="AB19" s="83"/>
      <c r="AC19" s="83"/>
      <c r="AD19" s="83"/>
      <c r="AE19" s="83"/>
      <c r="AF19" s="83"/>
      <c r="AG19" s="83"/>
      <c r="AH19" s="83"/>
    </row>
    <row r="20" spans="1:34" x14ac:dyDescent="0.35">
      <c r="A20" s="313" t="s">
        <v>298</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row>
    <row r="21" spans="1:34" x14ac:dyDescent="0.35">
      <c r="A21" s="313" t="s">
        <v>230</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row>
    <row r="22" spans="1:34" x14ac:dyDescent="0.35">
      <c r="A22" s="313" t="s">
        <v>296</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row>
    <row r="23" spans="1:34" x14ac:dyDescent="0.35">
      <c r="A23" s="313" t="s">
        <v>231</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row>
    <row r="24" spans="1:34" ht="29" customHeight="1" x14ac:dyDescent="0.35">
      <c r="A24" s="315" t="s">
        <v>232</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row>
    <row r="25" spans="1:34" ht="43" customHeight="1" x14ac:dyDescent="0.35">
      <c r="A25" s="315" t="s">
        <v>297</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row>
    <row r="26" spans="1:34" ht="30" customHeight="1" x14ac:dyDescent="0.35">
      <c r="A26" s="317" t="s">
        <v>266</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row>
    <row r="27" spans="1:34" x14ac:dyDescent="0.35">
      <c r="A27" s="313" t="s">
        <v>233</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row>
    <row r="28" spans="1:34" x14ac:dyDescent="0.35">
      <c r="A28" s="313" t="s">
        <v>234</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row>
    <row r="29" spans="1:34" x14ac:dyDescent="0.35">
      <c r="A29" s="315" t="s">
        <v>299</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row>
    <row r="30" spans="1:34" x14ac:dyDescent="0.35">
      <c r="A30" s="313" t="s">
        <v>235</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row>
    <row r="31" spans="1:34" ht="16.899999999999999" x14ac:dyDescent="0.5">
      <c r="A31" s="323" t="s">
        <v>12</v>
      </c>
      <c r="B31" s="316"/>
      <c r="C31" s="316"/>
      <c r="D31" s="316"/>
      <c r="E31" s="316"/>
      <c r="F31" s="316"/>
      <c r="G31" s="316"/>
      <c r="H31" s="316"/>
      <c r="I31" s="316"/>
      <c r="J31" s="316"/>
      <c r="K31" s="83"/>
      <c r="L31" s="83"/>
      <c r="M31" s="83"/>
      <c r="N31" s="83"/>
      <c r="O31" s="83"/>
      <c r="P31" s="83"/>
      <c r="Q31" s="83"/>
      <c r="R31" s="83"/>
      <c r="S31" s="83"/>
      <c r="T31" s="83"/>
      <c r="U31" s="83"/>
      <c r="V31" s="83"/>
      <c r="W31" s="83"/>
      <c r="X31" s="83"/>
      <c r="Y31" s="83"/>
      <c r="Z31" s="83"/>
      <c r="AA31" s="83"/>
      <c r="AB31" s="83"/>
      <c r="AC31" s="83"/>
      <c r="AD31" s="83"/>
      <c r="AE31" s="83"/>
      <c r="AF31" s="83"/>
      <c r="AG31" s="83"/>
      <c r="AH31" s="83"/>
    </row>
    <row r="32" spans="1:34" x14ac:dyDescent="0.35">
      <c r="A32" s="313" t="s">
        <v>217</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row>
    <row r="33" spans="1:34" x14ac:dyDescent="0.35">
      <c r="A33" s="313" t="s">
        <v>218</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row>
    <row r="34" spans="1:34" x14ac:dyDescent="0.35">
      <c r="A34" s="313" t="s">
        <v>236</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row>
    <row r="35" spans="1:34" ht="16.899999999999999" x14ac:dyDescent="0.5">
      <c r="A35" s="323" t="s">
        <v>18</v>
      </c>
      <c r="B35" s="316"/>
      <c r="C35" s="316"/>
      <c r="D35" s="316"/>
      <c r="E35" s="316"/>
      <c r="F35" s="316"/>
      <c r="G35" s="316"/>
      <c r="H35" s="316"/>
      <c r="I35" s="316"/>
      <c r="J35" s="316"/>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4" ht="44.9" customHeight="1" x14ac:dyDescent="0.35">
      <c r="A36" s="325" t="s">
        <v>259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4" ht="30" customHeight="1" x14ac:dyDescent="0.35">
      <c r="A37" s="325" t="s">
        <v>251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4" ht="29" x14ac:dyDescent="0.35">
      <c r="A38" s="325" t="s">
        <v>252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row>
    <row r="39" spans="1:34" ht="44.5" customHeight="1" x14ac:dyDescent="0.35">
      <c r="A39" s="325" t="s">
        <v>253</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4" ht="29" x14ac:dyDescent="0.35">
      <c r="A40" s="326" t="s">
        <v>254</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4" x14ac:dyDescent="0.35">
      <c r="A41" s="326" t="s">
        <v>255</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4" ht="28.5" customHeight="1" x14ac:dyDescent="0.35">
      <c r="A42" s="326" t="s">
        <v>256</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row>
    <row r="43" spans="1:34" ht="29" x14ac:dyDescent="0.35">
      <c r="A43" s="326" t="s">
        <v>258</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row>
    <row r="44" spans="1:34" x14ac:dyDescent="0.35">
      <c r="A44" s="326" t="s">
        <v>257</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row>
    <row r="45" spans="1:34" ht="46.25" customHeight="1" x14ac:dyDescent="0.35">
      <c r="A45" s="327" t="s">
        <v>261</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row>
    <row r="46" spans="1:34" ht="26.25" customHeight="1" x14ac:dyDescent="0.35">
      <c r="A46" s="326" t="s">
        <v>260</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row>
    <row r="47" spans="1:34" x14ac:dyDescent="0.35">
      <c r="A47" s="326" t="s">
        <v>262</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row>
    <row r="48" spans="1:34" x14ac:dyDescent="0.35">
      <c r="A48" s="313" t="s">
        <v>263</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row>
    <row r="49" spans="1:33" ht="17" x14ac:dyDescent="0.5">
      <c r="A49" s="323" t="s">
        <v>219</v>
      </c>
      <c r="B49" s="316"/>
      <c r="C49" s="316"/>
      <c r="D49" s="316"/>
      <c r="E49" s="316"/>
      <c r="F49" s="316"/>
      <c r="G49" s="316"/>
      <c r="H49" s="316"/>
      <c r="I49" s="316"/>
      <c r="J49" s="316"/>
      <c r="K49" s="83"/>
      <c r="L49" s="83"/>
      <c r="M49" s="83"/>
      <c r="N49" s="83"/>
      <c r="O49" s="83"/>
      <c r="P49" s="83"/>
      <c r="Q49" s="83"/>
      <c r="R49" s="83"/>
      <c r="S49" s="83"/>
      <c r="T49" s="83"/>
      <c r="U49" s="83"/>
      <c r="V49" s="83"/>
      <c r="W49" s="83"/>
      <c r="X49" s="83"/>
      <c r="Y49" s="83"/>
      <c r="Z49" s="83"/>
      <c r="AA49" s="83"/>
      <c r="AB49" s="83"/>
      <c r="AC49" s="83"/>
      <c r="AD49" s="83"/>
      <c r="AE49" s="83"/>
      <c r="AF49" s="83"/>
      <c r="AG49" s="83"/>
    </row>
    <row r="50" spans="1:33" ht="43.5" customHeight="1" x14ac:dyDescent="0.35">
      <c r="A50" s="315" t="s">
        <v>302</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35">
      <c r="A51" s="313" t="s">
        <v>283</v>
      </c>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row>
    <row r="52" spans="1:33" x14ac:dyDescent="0.35">
      <c r="A52" s="313" t="s">
        <v>238</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row>
    <row r="53" spans="1:33" ht="17" x14ac:dyDescent="0.5">
      <c r="A53" s="323" t="s">
        <v>237</v>
      </c>
      <c r="B53" s="316"/>
      <c r="C53" s="316"/>
      <c r="D53" s="316"/>
      <c r="E53" s="316"/>
      <c r="F53" s="316"/>
      <c r="G53" s="316"/>
      <c r="H53" s="316"/>
      <c r="I53" s="316"/>
      <c r="J53" s="316"/>
      <c r="K53" s="83"/>
      <c r="L53" s="83"/>
      <c r="M53" s="83"/>
      <c r="N53" s="83"/>
      <c r="O53" s="83"/>
      <c r="P53" s="83"/>
      <c r="Q53" s="83"/>
      <c r="R53" s="83"/>
      <c r="S53" s="83"/>
      <c r="T53" s="83"/>
      <c r="U53" s="83"/>
      <c r="V53" s="83"/>
      <c r="W53" s="83"/>
      <c r="X53" s="83"/>
      <c r="Y53" s="83"/>
      <c r="Z53" s="83"/>
      <c r="AA53" s="83"/>
      <c r="AB53" s="83"/>
      <c r="AC53" s="83"/>
      <c r="AD53" s="83"/>
      <c r="AE53" s="83"/>
      <c r="AF53" s="83"/>
      <c r="AG53" s="83"/>
    </row>
    <row r="54" spans="1:33" ht="29" x14ac:dyDescent="0.35">
      <c r="A54" s="315" t="s">
        <v>301</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row>
    <row r="55" spans="1:33" x14ac:dyDescent="0.35">
      <c r="A55" s="313" t="s">
        <v>239</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ht="17" customHeight="1" x14ac:dyDescent="0.45">
      <c r="A56" s="323" t="s">
        <v>220</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row>
    <row r="57" spans="1:33" ht="14.5" customHeight="1" x14ac:dyDescent="0.35">
      <c r="A57" s="321" t="s">
        <v>241</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row>
    <row r="58" spans="1:33" ht="14.15" customHeight="1" x14ac:dyDescent="0.35">
      <c r="A58" s="330" t="s">
        <v>240</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row>
    <row r="59" spans="1:33" x14ac:dyDescent="0.35">
      <c r="A59" s="313" t="s">
        <v>242</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row>
    <row r="60" spans="1:33" x14ac:dyDescent="0.35">
      <c r="A60" s="313" t="s">
        <v>243</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row>
    <row r="61" spans="1:33" x14ac:dyDescent="0.35">
      <c r="A61" s="313" t="s">
        <v>306</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row>
    <row r="62" spans="1:33" ht="43" customHeight="1" x14ac:dyDescent="0.35">
      <c r="A62" s="317" t="s">
        <v>303</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row>
    <row r="63" spans="1:33" x14ac:dyDescent="0.35">
      <c r="A63" s="315" t="s">
        <v>304</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row>
    <row r="64" spans="1:33" ht="15.5" customHeight="1" x14ac:dyDescent="0.35">
      <c r="A64" s="315" t="s">
        <v>305</v>
      </c>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row>
    <row r="65" spans="1:33" ht="15.5" x14ac:dyDescent="0.45">
      <c r="A65" s="323" t="s">
        <v>307</v>
      </c>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row>
    <row r="66" spans="1:33" x14ac:dyDescent="0.35">
      <c r="A66" s="370" t="s">
        <v>284</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row>
    <row r="67" spans="1:33" x14ac:dyDescent="0.35">
      <c r="A67" s="313" t="s">
        <v>244</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row>
    <row r="68" spans="1:33" x14ac:dyDescent="0.35">
      <c r="A68" s="313" t="s">
        <v>245</v>
      </c>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row>
    <row r="69" spans="1:33" x14ac:dyDescent="0.35">
      <c r="A69" s="313" t="s">
        <v>278</v>
      </c>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row>
    <row r="70" spans="1:33" x14ac:dyDescent="0.35">
      <c r="A70" s="313" t="s">
        <v>308</v>
      </c>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row>
    <row r="71" spans="1:33" x14ac:dyDescent="0.35">
      <c r="A71" s="313" t="s">
        <v>247</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35">
      <c r="A72" s="313" t="s">
        <v>248</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row>
    <row r="73" spans="1:33" x14ac:dyDescent="0.35">
      <c r="A73" s="313" t="s">
        <v>313</v>
      </c>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row>
    <row r="74" spans="1:33" ht="31" x14ac:dyDescent="0.35">
      <c r="A74" s="324" t="s">
        <v>309</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row>
    <row r="75" spans="1:33" ht="29" x14ac:dyDescent="0.35">
      <c r="A75" s="325" t="s">
        <v>311</v>
      </c>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row>
    <row r="76" spans="1:33" ht="43.5" x14ac:dyDescent="0.35">
      <c r="A76" s="315" t="s">
        <v>312</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ht="32.75" customHeight="1" x14ac:dyDescent="0.35">
      <c r="A77" s="324" t="s">
        <v>221</v>
      </c>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row>
    <row r="78" spans="1:33" x14ac:dyDescent="0.35">
      <c r="A78" s="313" t="s">
        <v>222</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row>
    <row r="79" spans="1:33" x14ac:dyDescent="0.35">
      <c r="A79" s="313" t="s">
        <v>315</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row>
    <row r="80" spans="1:33" x14ac:dyDescent="0.35">
      <c r="A80" s="313" t="s">
        <v>223</v>
      </c>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row>
    <row r="81" spans="1:33" x14ac:dyDescent="0.35">
      <c r="A81" s="313" t="s">
        <v>224</v>
      </c>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row>
    <row r="82" spans="1:33" x14ac:dyDescent="0.35">
      <c r="A82" s="313" t="s">
        <v>225</v>
      </c>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row>
    <row r="83" spans="1:33" x14ac:dyDescent="0.35">
      <c r="A83" s="313" t="s">
        <v>316</v>
      </c>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row>
    <row r="84" spans="1:33"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row>
    <row r="85" spans="1:33"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row>
    <row r="86" spans="1:33"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row>
    <row r="87" spans="1:33" x14ac:dyDescent="0.35">
      <c r="K87" s="83"/>
      <c r="L87" s="83"/>
      <c r="M87" s="83"/>
      <c r="N87" s="83"/>
      <c r="O87" s="83"/>
      <c r="P87" s="83"/>
      <c r="Q87" s="83"/>
      <c r="R87" s="83"/>
      <c r="S87" s="83"/>
      <c r="T87" s="83"/>
      <c r="U87" s="83"/>
      <c r="V87" s="83"/>
      <c r="W87" s="83"/>
      <c r="X87" s="83"/>
      <c r="Y87" s="83"/>
      <c r="Z87" s="83"/>
      <c r="AA87" s="83"/>
      <c r="AB87" s="83"/>
      <c r="AC87" s="83"/>
      <c r="AD87" s="83"/>
      <c r="AE87" s="83"/>
      <c r="AF87" s="83"/>
      <c r="AG87" s="83"/>
    </row>
    <row r="88" spans="1:33" x14ac:dyDescent="0.35">
      <c r="K88" s="83"/>
      <c r="L88" s="83"/>
      <c r="M88" s="83"/>
      <c r="N88" s="83"/>
      <c r="O88" s="83"/>
      <c r="P88" s="83"/>
      <c r="Q88" s="83"/>
      <c r="R88" s="83"/>
      <c r="S88" s="83"/>
      <c r="T88" s="83"/>
      <c r="U88" s="83"/>
      <c r="V88" s="83"/>
      <c r="W88" s="83"/>
      <c r="X88" s="83"/>
      <c r="Y88" s="83"/>
      <c r="Z88" s="83"/>
      <c r="AA88" s="83"/>
      <c r="AB88" s="83"/>
      <c r="AC88" s="83"/>
      <c r="AD88" s="83"/>
      <c r="AE88" s="83"/>
      <c r="AF88" s="83"/>
      <c r="AG88" s="83"/>
    </row>
    <row r="89" spans="1:33" x14ac:dyDescent="0.35">
      <c r="K89" s="83"/>
      <c r="L89" s="83"/>
      <c r="M89" s="83"/>
      <c r="N89" s="83"/>
      <c r="O89" s="83"/>
      <c r="P89" s="83"/>
      <c r="Q89" s="83"/>
      <c r="R89" s="83"/>
      <c r="S89" s="83"/>
      <c r="T89" s="83"/>
      <c r="U89" s="83"/>
      <c r="V89" s="83"/>
      <c r="W89" s="83"/>
      <c r="X89" s="83"/>
      <c r="Y89" s="83"/>
      <c r="Z89" s="83"/>
      <c r="AA89" s="83"/>
      <c r="AB89" s="83"/>
      <c r="AC89" s="83"/>
      <c r="AD89" s="83"/>
      <c r="AE89" s="83"/>
      <c r="AF89" s="83"/>
      <c r="AG89" s="83"/>
    </row>
    <row r="90" spans="1:33" x14ac:dyDescent="0.35">
      <c r="K90" s="83"/>
      <c r="L90" s="83"/>
      <c r="M90" s="83"/>
      <c r="N90" s="83"/>
      <c r="O90" s="83"/>
      <c r="P90" s="83"/>
      <c r="Q90" s="83"/>
      <c r="R90" s="83"/>
      <c r="S90" s="83"/>
      <c r="T90" s="83"/>
      <c r="U90" s="83"/>
      <c r="V90" s="83"/>
      <c r="W90" s="83"/>
      <c r="X90" s="83"/>
      <c r="Y90" s="83"/>
      <c r="Z90" s="83"/>
      <c r="AA90" s="83"/>
      <c r="AB90" s="83"/>
      <c r="AC90" s="83"/>
      <c r="AD90" s="83"/>
      <c r="AE90" s="83"/>
      <c r="AF90" s="83"/>
      <c r="AG90" s="83"/>
    </row>
    <row r="91" spans="1:33" x14ac:dyDescent="0.35">
      <c r="K91" s="83"/>
      <c r="L91" s="83"/>
      <c r="M91" s="83"/>
      <c r="N91" s="83"/>
      <c r="O91" s="83"/>
      <c r="P91" s="83"/>
      <c r="Q91" s="83"/>
      <c r="R91" s="83"/>
      <c r="S91" s="83"/>
      <c r="T91" s="83"/>
      <c r="U91" s="83"/>
      <c r="V91" s="83"/>
      <c r="W91" s="83"/>
      <c r="X91" s="83"/>
      <c r="Y91" s="83"/>
      <c r="Z91" s="83"/>
      <c r="AA91" s="83"/>
      <c r="AB91" s="83"/>
      <c r="AC91" s="83"/>
      <c r="AD91" s="83"/>
      <c r="AE91" s="83"/>
      <c r="AF91" s="83"/>
      <c r="AG91" s="83"/>
    </row>
    <row r="92" spans="1:33" x14ac:dyDescent="0.35">
      <c r="K92" s="83"/>
      <c r="L92" s="83"/>
      <c r="M92" s="83"/>
      <c r="N92" s="83"/>
      <c r="O92" s="83"/>
      <c r="P92" s="83"/>
      <c r="Q92" s="83"/>
      <c r="R92" s="83"/>
      <c r="S92" s="83"/>
      <c r="T92" s="83"/>
      <c r="U92" s="83"/>
      <c r="V92" s="83"/>
      <c r="W92" s="83"/>
      <c r="X92" s="83"/>
      <c r="Y92" s="83"/>
      <c r="Z92" s="83"/>
      <c r="AA92" s="83"/>
      <c r="AB92" s="83"/>
      <c r="AC92" s="83"/>
      <c r="AD92" s="83"/>
      <c r="AE92" s="83"/>
      <c r="AF92" s="83"/>
      <c r="AG92" s="83"/>
    </row>
    <row r="93" spans="1:33" x14ac:dyDescent="0.35">
      <c r="K93" s="83"/>
      <c r="L93" s="83"/>
      <c r="M93" s="83"/>
      <c r="N93" s="83"/>
      <c r="O93" s="83"/>
      <c r="P93" s="83"/>
      <c r="Q93" s="83"/>
      <c r="R93" s="83"/>
      <c r="S93" s="83"/>
      <c r="T93" s="83"/>
      <c r="U93" s="83"/>
      <c r="V93" s="83"/>
      <c r="W93" s="83"/>
      <c r="X93" s="83"/>
      <c r="Y93" s="83"/>
      <c r="Z93" s="83"/>
      <c r="AA93" s="83"/>
      <c r="AB93" s="83"/>
      <c r="AC93" s="83"/>
      <c r="AD93" s="83"/>
      <c r="AE93" s="83"/>
      <c r="AF93" s="83"/>
      <c r="AG93" s="83"/>
    </row>
    <row r="94" spans="1:33" x14ac:dyDescent="0.35">
      <c r="K94" s="83"/>
      <c r="L94" s="83"/>
      <c r="M94" s="83"/>
      <c r="N94" s="83"/>
      <c r="O94" s="83"/>
      <c r="P94" s="83"/>
      <c r="Q94" s="83"/>
      <c r="R94" s="83"/>
      <c r="S94" s="83"/>
      <c r="T94" s="83"/>
      <c r="U94" s="83"/>
      <c r="V94" s="83"/>
      <c r="W94" s="83"/>
      <c r="X94" s="83"/>
      <c r="Y94" s="83"/>
      <c r="Z94" s="83"/>
      <c r="AA94" s="83"/>
      <c r="AB94" s="83"/>
      <c r="AC94" s="83"/>
      <c r="AD94" s="83"/>
      <c r="AE94" s="83"/>
      <c r="AF94" s="83"/>
      <c r="AG94" s="83"/>
    </row>
    <row r="95" spans="1:33" x14ac:dyDescent="0.35">
      <c r="K95" s="83"/>
      <c r="L95" s="83"/>
      <c r="M95" s="83"/>
      <c r="N95" s="83"/>
      <c r="O95" s="83"/>
      <c r="P95" s="83"/>
      <c r="Q95" s="83"/>
      <c r="R95" s="83"/>
      <c r="S95" s="83"/>
      <c r="T95" s="83"/>
      <c r="U95" s="83"/>
      <c r="V95" s="83"/>
      <c r="W95" s="83"/>
      <c r="X95" s="83"/>
      <c r="Y95" s="83"/>
      <c r="Z95" s="83"/>
      <c r="AA95" s="83"/>
      <c r="AB95" s="83"/>
      <c r="AC95" s="83"/>
      <c r="AD95" s="83"/>
      <c r="AE95" s="83"/>
      <c r="AF95" s="83"/>
      <c r="AG95" s="83"/>
    </row>
    <row r="96" spans="1:33" x14ac:dyDescent="0.35">
      <c r="K96" s="83"/>
      <c r="L96" s="83"/>
      <c r="M96" s="83"/>
      <c r="N96" s="83"/>
      <c r="O96" s="83"/>
      <c r="P96" s="83"/>
      <c r="Q96" s="83"/>
      <c r="R96" s="83"/>
      <c r="S96" s="83"/>
      <c r="T96" s="83"/>
      <c r="U96" s="83"/>
      <c r="V96" s="83"/>
      <c r="W96" s="83"/>
      <c r="X96" s="83"/>
      <c r="Y96" s="83"/>
      <c r="Z96" s="83"/>
      <c r="AA96" s="83"/>
      <c r="AB96" s="83"/>
      <c r="AC96" s="83"/>
      <c r="AD96" s="83"/>
      <c r="AE96" s="83"/>
      <c r="AF96" s="83"/>
      <c r="AG96" s="83"/>
    </row>
    <row r="97" spans="11:33" x14ac:dyDescent="0.35">
      <c r="K97" s="83"/>
      <c r="L97" s="83"/>
      <c r="M97" s="83"/>
      <c r="N97" s="83"/>
      <c r="O97" s="83"/>
      <c r="P97" s="83"/>
      <c r="Q97" s="83"/>
      <c r="R97" s="83"/>
      <c r="S97" s="83"/>
      <c r="T97" s="83"/>
      <c r="U97" s="83"/>
      <c r="V97" s="83"/>
      <c r="W97" s="83"/>
      <c r="X97" s="83"/>
      <c r="Y97" s="83"/>
      <c r="Z97" s="83"/>
      <c r="AA97" s="83"/>
      <c r="AB97" s="83"/>
      <c r="AC97" s="83"/>
      <c r="AD97" s="83"/>
      <c r="AE97" s="83"/>
      <c r="AF97" s="83"/>
      <c r="AG97" s="83"/>
    </row>
    <row r="98" spans="11:33" x14ac:dyDescent="0.35">
      <c r="K98" s="83"/>
      <c r="L98" s="83"/>
      <c r="M98" s="83"/>
      <c r="N98" s="83"/>
      <c r="O98" s="83"/>
      <c r="P98" s="83"/>
      <c r="Q98" s="83"/>
      <c r="R98" s="83"/>
      <c r="S98" s="83"/>
      <c r="T98" s="83"/>
      <c r="U98" s="83"/>
      <c r="V98" s="83"/>
      <c r="W98" s="83"/>
      <c r="X98" s="83"/>
      <c r="Y98" s="83"/>
      <c r="Z98" s="83"/>
      <c r="AA98" s="83"/>
      <c r="AB98" s="83"/>
      <c r="AC98" s="83"/>
      <c r="AD98" s="83"/>
      <c r="AE98" s="83"/>
      <c r="AF98" s="83"/>
      <c r="AG98" s="83"/>
    </row>
    <row r="99" spans="11:33" x14ac:dyDescent="0.35">
      <c r="K99" s="83"/>
      <c r="L99" s="83"/>
      <c r="M99" s="83"/>
      <c r="N99" s="83"/>
      <c r="O99" s="83"/>
      <c r="P99" s="83"/>
      <c r="Q99" s="83"/>
      <c r="R99" s="83"/>
      <c r="S99" s="83"/>
      <c r="T99" s="83"/>
      <c r="U99" s="83"/>
      <c r="V99" s="83"/>
      <c r="W99" s="83"/>
      <c r="X99" s="83"/>
      <c r="Y99" s="83"/>
      <c r="Z99" s="83"/>
      <c r="AA99" s="83"/>
      <c r="AB99" s="83"/>
      <c r="AC99" s="83"/>
      <c r="AD99" s="83"/>
      <c r="AE99" s="83"/>
      <c r="AF99" s="83"/>
      <c r="AG99" s="83"/>
    </row>
    <row r="100" spans="11:33" x14ac:dyDescent="0.35">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row>
    <row r="101" spans="11:33" x14ac:dyDescent="0.35">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row>
    <row r="102" spans="11:33" x14ac:dyDescent="0.35">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row>
    <row r="103" spans="11:33" x14ac:dyDescent="0.35">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row>
    <row r="104" spans="11:33" x14ac:dyDescent="0.35">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row>
    <row r="105" spans="11:33" x14ac:dyDescent="0.35">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row>
    <row r="106" spans="11:33" x14ac:dyDescent="0.35">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row>
    <row r="107" spans="11:33" x14ac:dyDescent="0.35">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row>
  </sheetData>
  <sheetProtection algorithmName="SHA-512" hashValue="pRhYmuqezBPZopQSn6c/jlsquD0TzJedLS9thcx5ucmZ4MSbS2TNr9CgwKbUrFztFixDGWRWE+iG/5OAeGeNnA==" saltValue="PPJlNbYXqyxwUjVEDAmosg==" spinCount="100000" sheet="1" objects="1" scenarios="1"/>
  <mergeCells count="1">
    <mergeCell ref="A3:A4"/>
  </mergeCells>
  <hyperlinks>
    <hyperlink ref="A5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D120"/>
  <sheetViews>
    <sheetView zoomScale="115" zoomScaleNormal="115" zoomScaleSheetLayoutView="100" workbookViewId="0">
      <selection activeCell="X31" sqref="X31"/>
    </sheetView>
  </sheetViews>
  <sheetFormatPr defaultColWidth="9.1796875" defaultRowHeight="13" x14ac:dyDescent="0.3"/>
  <cols>
    <col min="1" max="1" width="5.453125" style="4" customWidth="1"/>
    <col min="2" max="2" width="24.453125" style="4" customWidth="1"/>
    <col min="3" max="3" width="8.08984375" style="4" customWidth="1"/>
    <col min="4" max="4" width="18.26953125" style="4" customWidth="1"/>
    <col min="5" max="5" width="17.453125" style="4" customWidth="1"/>
    <col min="6" max="6" width="10.453125" style="4" customWidth="1"/>
    <col min="7" max="9" width="11.08984375" style="4" customWidth="1"/>
    <col min="10" max="10" width="12.1796875" style="4" hidden="1" customWidth="1"/>
    <col min="11" max="12" width="11.90625" style="4" customWidth="1"/>
    <col min="13" max="13" width="14.453125" style="4" customWidth="1"/>
    <col min="14" max="14" width="11.453125" style="4" customWidth="1"/>
    <col min="15" max="15" width="9.81640625" style="4" customWidth="1"/>
    <col min="16" max="16" width="10.36328125" style="4" customWidth="1"/>
    <col min="17" max="18" width="11.90625" style="4" customWidth="1"/>
    <col min="19" max="19" width="11.81640625" style="4" customWidth="1"/>
    <col min="20" max="20" width="10.7265625" style="4" customWidth="1"/>
    <col min="21" max="21" width="9.81640625" style="4" customWidth="1"/>
    <col min="22" max="22" width="10.453125" style="4" customWidth="1"/>
    <col min="23" max="24" width="11.7265625" style="4" customWidth="1"/>
    <col min="25" max="25" width="11.81640625" style="4" customWidth="1"/>
    <col min="26" max="26" width="11.453125" style="4" customWidth="1"/>
    <col min="27" max="28" width="9.81640625" style="4" customWidth="1"/>
    <col min="29" max="30" width="10.81640625" style="4" customWidth="1"/>
    <col min="31" max="31" width="11.81640625" style="4" customWidth="1"/>
    <col min="32" max="32" width="11.453125" style="4" customWidth="1"/>
    <col min="33" max="34" width="10.7265625" style="4" customWidth="1"/>
    <col min="35" max="36" width="12.1796875" style="4" customWidth="1"/>
    <col min="37" max="37" width="11.81640625" style="4" customWidth="1"/>
    <col min="38" max="38" width="14.26953125" style="79" customWidth="1"/>
    <col min="39" max="39" width="11.7265625" style="80" customWidth="1"/>
    <col min="40" max="40" width="2.453125" style="4" customWidth="1"/>
    <col min="41" max="41" width="13.453125" style="4" customWidth="1"/>
    <col min="42" max="46" width="9" style="4" customWidth="1"/>
    <col min="47" max="16384" width="9.1796875" style="4"/>
  </cols>
  <sheetData>
    <row r="2" spans="1:50" ht="16.399999999999999" customHeight="1" x14ac:dyDescent="0.35">
      <c r="A2" s="1"/>
      <c r="B2" s="581" t="s">
        <v>210</v>
      </c>
      <c r="C2" s="582"/>
      <c r="D2" s="583"/>
      <c r="E2" s="584"/>
      <c r="F2" s="584"/>
      <c r="G2" s="584"/>
      <c r="H2" s="584"/>
      <c r="I2" s="584"/>
      <c r="J2" s="584"/>
      <c r="K2" s="584"/>
      <c r="L2" s="585"/>
      <c r="N2" s="415" t="s">
        <v>264</v>
      </c>
      <c r="P2" s="83"/>
      <c r="Q2" s="83"/>
      <c r="R2" s="83"/>
      <c r="S2" s="83"/>
      <c r="T2" s="83"/>
      <c r="U2" s="1"/>
      <c r="V2" s="1"/>
      <c r="W2" s="1"/>
      <c r="X2" s="1"/>
      <c r="Y2" s="1"/>
      <c r="Z2" s="1"/>
      <c r="AA2" s="1"/>
      <c r="AB2" s="1"/>
      <c r="AC2" s="1"/>
      <c r="AD2" s="1"/>
      <c r="AE2" s="1"/>
      <c r="AF2" s="1"/>
      <c r="AG2" s="1"/>
      <c r="AH2" s="1"/>
      <c r="AI2" s="1"/>
      <c r="AJ2" s="1"/>
      <c r="AK2" s="1"/>
      <c r="AL2" s="2"/>
      <c r="AM2" s="3"/>
      <c r="AN2" s="1"/>
      <c r="AO2" s="1"/>
      <c r="AP2" s="1"/>
      <c r="AQ2" s="1"/>
      <c r="AR2" s="1"/>
      <c r="AS2" s="1"/>
      <c r="AT2" s="1"/>
      <c r="AU2" s="1"/>
      <c r="AV2" s="1"/>
      <c r="AW2" s="1"/>
    </row>
    <row r="3" spans="1:50" ht="15.75" customHeight="1" x14ac:dyDescent="0.35">
      <c r="A3" s="1"/>
      <c r="B3" s="586" t="s">
        <v>0</v>
      </c>
      <c r="C3" s="587"/>
      <c r="D3" s="590"/>
      <c r="E3" s="591"/>
      <c r="F3" s="591"/>
      <c r="G3" s="591"/>
      <c r="H3" s="591"/>
      <c r="I3" s="591"/>
      <c r="J3" s="591"/>
      <c r="K3" s="591"/>
      <c r="L3" s="592"/>
      <c r="M3" s="106"/>
      <c r="N3" s="416" t="s">
        <v>291</v>
      </c>
      <c r="O3" s="83"/>
      <c r="P3" s="83"/>
      <c r="Q3" s="83"/>
      <c r="R3" s="83"/>
      <c r="S3" s="83"/>
      <c r="T3" s="83"/>
      <c r="U3" s="6"/>
      <c r="V3" s="6"/>
      <c r="W3" s="6"/>
      <c r="X3" s="6"/>
      <c r="Y3" s="6"/>
      <c r="Z3" s="6"/>
      <c r="AA3" s="6"/>
      <c r="AB3" s="6"/>
      <c r="AC3" s="6"/>
      <c r="AD3" s="6"/>
      <c r="AE3" s="6"/>
      <c r="AF3" s="6"/>
      <c r="AG3" s="6"/>
      <c r="AH3" s="6"/>
      <c r="AI3" s="6"/>
      <c r="AJ3" s="6"/>
      <c r="AK3" s="6"/>
      <c r="AL3" s="7"/>
      <c r="AM3" s="8"/>
      <c r="AN3" s="1"/>
      <c r="AO3" s="1"/>
      <c r="AP3" s="1"/>
      <c r="AQ3" s="1"/>
      <c r="AR3" s="1"/>
      <c r="AS3" s="1"/>
      <c r="AT3" s="1"/>
      <c r="AU3" s="1"/>
      <c r="AV3" s="1"/>
      <c r="AW3" s="1"/>
    </row>
    <row r="4" spans="1:50" ht="17.25" customHeight="1" x14ac:dyDescent="0.35">
      <c r="A4" s="1"/>
      <c r="B4" s="588"/>
      <c r="C4" s="589"/>
      <c r="D4" s="593"/>
      <c r="E4" s="594"/>
      <c r="F4" s="595"/>
      <c r="G4" s="595"/>
      <c r="H4" s="595"/>
      <c r="I4" s="595"/>
      <c r="J4" s="595"/>
      <c r="K4" s="595"/>
      <c r="L4" s="596"/>
      <c r="M4" s="1"/>
      <c r="N4" s="309"/>
      <c r="P4" s="83"/>
      <c r="Q4" s="83"/>
      <c r="R4" s="83"/>
      <c r="S4" s="83"/>
      <c r="U4" s="1"/>
      <c r="V4" s="1"/>
      <c r="W4" s="10"/>
      <c r="X4" s="10"/>
      <c r="Y4" s="10"/>
      <c r="Z4" s="10"/>
      <c r="AA4" s="1"/>
      <c r="AB4" s="1"/>
      <c r="AC4" s="1"/>
      <c r="AD4" s="9"/>
      <c r="AE4" s="9"/>
      <c r="AF4" s="9"/>
      <c r="AG4" s="1"/>
      <c r="AH4" s="1"/>
      <c r="AI4" s="1"/>
      <c r="AJ4" s="9"/>
      <c r="AK4" s="9"/>
      <c r="AL4" s="11"/>
      <c r="AM4" s="12"/>
      <c r="AN4" s="1"/>
      <c r="AO4" s="1"/>
      <c r="AP4" s="1"/>
      <c r="AQ4" s="1"/>
      <c r="AR4" s="1"/>
      <c r="AS4" s="1"/>
      <c r="AT4" s="1"/>
      <c r="AU4" s="1"/>
      <c r="AV4" s="1"/>
      <c r="AW4" s="1"/>
    </row>
    <row r="5" spans="1:50" ht="16.5" customHeight="1" x14ac:dyDescent="0.35">
      <c r="A5" s="1"/>
      <c r="B5" s="581" t="s">
        <v>267</v>
      </c>
      <c r="C5" s="582"/>
      <c r="D5" s="329"/>
      <c r="E5" s="318"/>
      <c r="F5" s="328"/>
      <c r="G5" s="1"/>
      <c r="H5" s="1"/>
      <c r="I5" s="1"/>
      <c r="J5" s="1"/>
      <c r="K5" s="597" t="s">
        <v>1</v>
      </c>
      <c r="L5" s="597"/>
      <c r="M5" s="1"/>
      <c r="N5" s="1"/>
      <c r="O5" s="1"/>
      <c r="P5" s="1"/>
      <c r="Q5" s="1"/>
      <c r="R5" s="13"/>
      <c r="S5" s="13"/>
      <c r="T5" s="1"/>
      <c r="U5" s="1"/>
      <c r="V5" s="1"/>
      <c r="W5" s="1"/>
      <c r="X5" s="13"/>
      <c r="Y5" s="13"/>
      <c r="Z5" s="13"/>
      <c r="AA5" s="1"/>
      <c r="AB5" s="1"/>
      <c r="AC5" s="1"/>
      <c r="AD5" s="13"/>
      <c r="AE5" s="13"/>
      <c r="AF5" s="13"/>
      <c r="AG5" s="1"/>
      <c r="AH5" s="1"/>
      <c r="AI5" s="1"/>
      <c r="AJ5" s="13"/>
      <c r="AK5" s="13"/>
      <c r="AL5" s="14"/>
      <c r="AM5" s="14"/>
      <c r="AN5" s="1"/>
      <c r="AO5" s="1"/>
      <c r="AP5" s="1"/>
      <c r="AQ5" s="1"/>
      <c r="AR5" s="1"/>
      <c r="AS5" s="1"/>
      <c r="AT5" s="1"/>
      <c r="AU5" s="1"/>
      <c r="AV5" s="1"/>
      <c r="AW5" s="1"/>
    </row>
    <row r="6" spans="1:50" ht="16.399999999999999" customHeight="1" x14ac:dyDescent="0.35">
      <c r="A6" s="1"/>
      <c r="B6" s="570" t="s">
        <v>268</v>
      </c>
      <c r="C6" s="571"/>
      <c r="D6" s="275"/>
      <c r="E6" s="172"/>
      <c r="F6" s="172"/>
      <c r="G6" s="1"/>
      <c r="H6" s="1"/>
      <c r="I6" s="1"/>
      <c r="J6" s="1"/>
      <c r="K6" s="572">
        <v>0</v>
      </c>
      <c r="L6" s="572"/>
      <c r="M6" s="1"/>
      <c r="N6" s="1"/>
      <c r="O6" s="1"/>
      <c r="P6" s="1"/>
      <c r="Q6" s="1"/>
      <c r="R6" s="13"/>
      <c r="S6" s="13"/>
      <c r="T6" s="13"/>
      <c r="U6" s="1"/>
      <c r="V6" s="1"/>
      <c r="W6" s="1"/>
      <c r="X6" s="13"/>
      <c r="Y6" s="13"/>
      <c r="Z6" s="13"/>
      <c r="AA6" s="1"/>
      <c r="AB6" s="1"/>
      <c r="AC6" s="1"/>
      <c r="AD6" s="13"/>
      <c r="AE6" s="13"/>
      <c r="AF6" s="13"/>
      <c r="AG6" s="1"/>
      <c r="AH6" s="1"/>
      <c r="AI6" s="1"/>
      <c r="AJ6" s="13"/>
      <c r="AK6" s="13"/>
      <c r="AL6" s="14"/>
      <c r="AM6" s="14"/>
      <c r="AN6" s="1"/>
      <c r="AO6" s="1"/>
      <c r="AP6" s="1"/>
      <c r="AQ6" s="1"/>
      <c r="AR6" s="1"/>
      <c r="AS6" s="1"/>
      <c r="AT6" s="1"/>
      <c r="AU6" s="1"/>
      <c r="AV6" s="1"/>
      <c r="AW6" s="1"/>
    </row>
    <row r="7" spans="1:50" ht="16.5" customHeight="1" x14ac:dyDescent="0.35">
      <c r="A7" s="1"/>
      <c r="B7" s="570" t="s">
        <v>269</v>
      </c>
      <c r="C7" s="571"/>
      <c r="D7" s="275"/>
      <c r="E7" s="172"/>
      <c r="F7" s="172"/>
      <c r="G7" s="1"/>
      <c r="H7" s="1"/>
      <c r="I7" s="1"/>
      <c r="J7" s="1"/>
      <c r="K7" s="572"/>
      <c r="L7" s="572"/>
      <c r="M7" s="1"/>
      <c r="N7" s="1"/>
      <c r="O7" s="77"/>
      <c r="P7" s="1"/>
      <c r="Q7" s="1"/>
      <c r="R7" s="13"/>
      <c r="S7" s="13"/>
      <c r="T7" s="13"/>
      <c r="U7" s="1"/>
      <c r="V7" s="1"/>
      <c r="W7" s="1"/>
      <c r="X7" s="13"/>
      <c r="Y7" s="13"/>
      <c r="Z7" s="13"/>
      <c r="AA7" s="1"/>
      <c r="AB7" s="1"/>
      <c r="AC7" s="1"/>
      <c r="AD7" s="13"/>
      <c r="AE7" s="13"/>
      <c r="AF7" s="13"/>
      <c r="AG7" s="1"/>
      <c r="AH7" s="1"/>
      <c r="AI7" s="1"/>
      <c r="AJ7" s="13"/>
      <c r="AK7" s="13"/>
      <c r="AL7" s="14"/>
      <c r="AM7" s="14"/>
      <c r="AN7" s="1"/>
      <c r="AO7" s="1"/>
      <c r="AP7" s="1"/>
      <c r="AQ7" s="1"/>
      <c r="AR7" s="1"/>
      <c r="AS7" s="1"/>
      <c r="AT7" s="1"/>
      <c r="AU7" s="1"/>
      <c r="AV7" s="1"/>
      <c r="AW7" s="1"/>
    </row>
    <row r="8" spans="1:50" ht="15.75" customHeight="1" x14ac:dyDescent="0.35">
      <c r="A8" s="1"/>
      <c r="B8" s="570" t="s">
        <v>270</v>
      </c>
      <c r="C8" s="571"/>
      <c r="D8" s="171">
        <f>IF(D7="",0,(ROUNDUP(((D7-D6)/366),0)))</f>
        <v>0</v>
      </c>
      <c r="E8" s="173"/>
      <c r="F8" s="173"/>
      <c r="G8" s="1"/>
      <c r="H8" s="1"/>
      <c r="I8" s="15"/>
      <c r="J8" s="15"/>
      <c r="K8" s="15"/>
      <c r="L8" s="16"/>
      <c r="M8" s="1"/>
      <c r="N8" s="1"/>
      <c r="O8" s="1"/>
      <c r="P8" s="1"/>
      <c r="Q8" s="1"/>
      <c r="R8" s="13"/>
      <c r="S8" s="13"/>
      <c r="T8" s="13"/>
      <c r="U8" s="1"/>
      <c r="V8" s="1"/>
      <c r="W8" s="1"/>
      <c r="X8" s="13"/>
      <c r="Y8" s="13"/>
      <c r="Z8" s="13"/>
      <c r="AA8" s="1"/>
      <c r="AB8" s="1"/>
      <c r="AC8" s="1"/>
      <c r="AD8" s="13"/>
      <c r="AE8" s="13"/>
      <c r="AF8" s="13"/>
      <c r="AG8" s="1"/>
      <c r="AH8" s="1"/>
      <c r="AI8" s="1"/>
      <c r="AJ8" s="13"/>
      <c r="AK8" s="13"/>
      <c r="AL8" s="14"/>
      <c r="AM8" s="14"/>
      <c r="AN8" s="1"/>
      <c r="AO8" s="1"/>
      <c r="AP8" s="1"/>
      <c r="AQ8" s="1"/>
      <c r="AR8" s="1"/>
      <c r="AS8" s="1"/>
      <c r="AT8" s="1"/>
      <c r="AU8" s="1"/>
      <c r="AV8" s="1"/>
      <c r="AW8" s="1"/>
    </row>
    <row r="9" spans="1:50" ht="16.399999999999999" customHeight="1" x14ac:dyDescent="0.35">
      <c r="A9" s="1"/>
      <c r="B9" s="570" t="s">
        <v>271</v>
      </c>
      <c r="C9" s="571"/>
      <c r="D9" s="276"/>
      <c r="E9" s="174"/>
      <c r="F9" s="174"/>
      <c r="G9" s="1"/>
      <c r="H9" s="1"/>
      <c r="I9" s="15"/>
      <c r="J9" s="15"/>
      <c r="K9" s="573" t="s">
        <v>99</v>
      </c>
      <c r="L9" s="574"/>
      <c r="M9" s="389"/>
      <c r="N9" s="1"/>
      <c r="O9" s="1"/>
      <c r="P9" s="1"/>
      <c r="Q9" s="1"/>
      <c r="R9" s="13"/>
      <c r="S9" s="13"/>
      <c r="T9" s="13"/>
      <c r="U9" s="1"/>
      <c r="V9" s="1"/>
      <c r="W9" s="1"/>
      <c r="X9" s="13"/>
      <c r="Y9" s="13"/>
      <c r="Z9" s="13"/>
      <c r="AA9" s="1"/>
      <c r="AB9" s="1"/>
      <c r="AC9" s="1"/>
      <c r="AD9" s="13"/>
      <c r="AE9" s="13"/>
      <c r="AF9" s="13"/>
      <c r="AG9" s="1"/>
      <c r="AH9" s="1"/>
      <c r="AI9" s="1"/>
      <c r="AJ9" s="13"/>
      <c r="AK9" s="13"/>
      <c r="AL9" s="14"/>
      <c r="AM9" s="14"/>
      <c r="AN9" s="1"/>
      <c r="AO9" s="1"/>
      <c r="AP9" s="1"/>
      <c r="AQ9" s="1"/>
      <c r="AR9" s="1"/>
      <c r="AS9" s="1"/>
      <c r="AT9" s="1"/>
      <c r="AU9" s="1"/>
      <c r="AV9" s="1"/>
      <c r="AW9" s="1"/>
    </row>
    <row r="10" spans="1:50" ht="17" customHeight="1" x14ac:dyDescent="0.35">
      <c r="A10" s="1"/>
      <c r="B10" s="598" t="s">
        <v>272</v>
      </c>
      <c r="C10" s="598"/>
      <c r="D10" s="276"/>
      <c r="G10" s="1"/>
      <c r="I10" s="15"/>
      <c r="J10" s="15"/>
      <c r="K10" s="599">
        <v>0</v>
      </c>
      <c r="L10" s="600"/>
      <c r="M10" s="390"/>
      <c r="N10" s="1"/>
      <c r="O10" s="1"/>
      <c r="P10" s="1"/>
      <c r="Q10" s="1"/>
      <c r="R10" s="13"/>
      <c r="S10" s="13"/>
      <c r="T10" s="13"/>
      <c r="U10" s="1"/>
      <c r="V10" s="1"/>
      <c r="W10" s="1"/>
      <c r="X10" s="13"/>
      <c r="Y10" s="13"/>
      <c r="Z10" s="13"/>
      <c r="AA10" s="1"/>
      <c r="AB10" s="1"/>
      <c r="AC10" s="1"/>
      <c r="AD10" s="13"/>
      <c r="AE10" s="13"/>
      <c r="AF10" s="13"/>
      <c r="AG10" s="1"/>
      <c r="AH10" s="1"/>
      <c r="AI10" s="1"/>
      <c r="AJ10" s="13"/>
      <c r="AK10" s="13"/>
      <c r="AL10" s="14"/>
      <c r="AM10" s="14"/>
      <c r="AN10" s="1"/>
      <c r="AO10" s="1"/>
      <c r="AP10" s="1"/>
      <c r="AQ10" s="1"/>
      <c r="AR10" s="1"/>
      <c r="AS10" s="1"/>
      <c r="AT10" s="1"/>
      <c r="AU10" s="1"/>
      <c r="AV10" s="1"/>
      <c r="AW10" s="1"/>
    </row>
    <row r="11" spans="1:50" ht="13.75" customHeight="1" thickBot="1" x14ac:dyDescent="0.35">
      <c r="A11" s="1"/>
      <c r="B11" s="5"/>
      <c r="C11" s="17"/>
      <c r="D11" s="17"/>
      <c r="E11" s="17"/>
      <c r="F11" s="18"/>
      <c r="G11" s="1"/>
      <c r="H11" s="1"/>
      <c r="I11" s="15"/>
      <c r="J11" s="15"/>
      <c r="K11" s="15"/>
      <c r="L11" s="16"/>
      <c r="M11" s="1"/>
      <c r="N11" s="1"/>
      <c r="O11" s="1"/>
      <c r="P11" s="1"/>
      <c r="Q11" s="1"/>
      <c r="R11" s="13"/>
      <c r="S11" s="13"/>
      <c r="T11" s="13"/>
      <c r="U11" s="1"/>
      <c r="V11" s="1"/>
      <c r="W11" s="1"/>
      <c r="X11" s="13"/>
      <c r="Y11" s="13"/>
      <c r="Z11" s="13"/>
      <c r="AA11" s="1"/>
      <c r="AB11" s="1"/>
      <c r="AC11" s="1"/>
      <c r="AD11" s="13"/>
      <c r="AE11" s="13"/>
      <c r="AF11" s="13"/>
      <c r="AG11" s="1"/>
      <c r="AH11" s="1"/>
      <c r="AI11" s="1"/>
      <c r="AJ11" s="13"/>
      <c r="AK11" s="13"/>
      <c r="AL11" s="14"/>
      <c r="AM11" s="14"/>
      <c r="AN11" s="1"/>
      <c r="AO11" s="245"/>
      <c r="AP11" s="1"/>
      <c r="AQ11" s="1"/>
      <c r="AR11" s="1"/>
      <c r="AS11" s="1"/>
      <c r="AT11" s="1"/>
      <c r="AU11" s="1"/>
      <c r="AV11" s="1"/>
      <c r="AW11" s="1"/>
    </row>
    <row r="12" spans="1:50" ht="12" hidden="1" customHeight="1" thickBot="1" x14ac:dyDescent="0.35">
      <c r="A12" s="1"/>
      <c r="B12" s="1"/>
      <c r="C12" s="1"/>
      <c r="D12" s="1">
        <v>250000</v>
      </c>
      <c r="E12" s="1"/>
      <c r="F12" s="19" t="s">
        <v>3</v>
      </c>
      <c r="G12" s="1" t="s">
        <v>73</v>
      </c>
      <c r="H12" s="1" t="s">
        <v>273</v>
      </c>
      <c r="I12" s="1" t="s">
        <v>317</v>
      </c>
      <c r="J12" s="1"/>
      <c r="K12" s="1"/>
      <c r="L12" s="1"/>
      <c r="M12" s="3"/>
      <c r="N12" s="3"/>
      <c r="O12" s="1"/>
      <c r="P12" s="1"/>
      <c r="Q12" s="1"/>
      <c r="R12" s="3"/>
      <c r="S12" s="13" t="str">
        <f>IF($D$8&gt;1,"yes","no")</f>
        <v>no</v>
      </c>
      <c r="T12" s="13"/>
      <c r="U12" s="1"/>
      <c r="V12" s="1"/>
      <c r="W12" s="1"/>
      <c r="X12" s="3"/>
      <c r="Y12" s="13" t="str">
        <f>IF($D$8&gt;2,"yes","no")</f>
        <v>no</v>
      </c>
      <c r="Z12" s="13"/>
      <c r="AA12" s="1"/>
      <c r="AB12" s="1"/>
      <c r="AC12" s="1"/>
      <c r="AD12" s="3"/>
      <c r="AE12" s="13" t="str">
        <f>IF($D$8&gt;3,"yes","no")</f>
        <v>no</v>
      </c>
      <c r="AF12" s="13"/>
      <c r="AG12" s="1"/>
      <c r="AH12" s="1"/>
      <c r="AI12" s="1"/>
      <c r="AJ12" s="3"/>
      <c r="AK12" s="13" t="str">
        <f>IF($D$8&gt;4,"yes","no")</f>
        <v>no</v>
      </c>
      <c r="AL12" s="2"/>
      <c r="AM12" s="3"/>
      <c r="AN12" s="1"/>
      <c r="AO12" s="1"/>
      <c r="AP12" s="1"/>
      <c r="AQ12" s="1"/>
      <c r="AR12" s="1"/>
      <c r="AS12" s="1"/>
      <c r="AT12" s="1"/>
      <c r="AU12" s="1"/>
      <c r="AV12" s="1"/>
      <c r="AW12" s="1"/>
    </row>
    <row r="13" spans="1:50" ht="20.25" customHeight="1" thickBot="1" x14ac:dyDescent="0.5">
      <c r="A13" s="605" t="s">
        <v>213</v>
      </c>
      <c r="B13" s="90" t="s">
        <v>4</v>
      </c>
      <c r="C13" s="20"/>
      <c r="D13" s="20"/>
      <c r="E13" s="20"/>
      <c r="F13" s="21"/>
      <c r="G13" s="569" t="s">
        <v>5</v>
      </c>
      <c r="H13" s="569"/>
      <c r="I13" s="91">
        <f>D6</f>
        <v>0</v>
      </c>
      <c r="J13" s="91"/>
      <c r="K13" s="91">
        <f>I13+364</f>
        <v>364</v>
      </c>
      <c r="L13" s="22"/>
      <c r="M13" s="23"/>
      <c r="N13" s="568" t="str">
        <f>IF($D$8&gt;1,"YEAR 2", "")</f>
        <v/>
      </c>
      <c r="O13" s="569"/>
      <c r="P13" s="91" t="str">
        <f>IF(S$12="yes",(EDATE(I13,12)),"")</f>
        <v/>
      </c>
      <c r="Q13" s="91" t="str">
        <f>IF(S$12="yes",(EDATE(K13,12)),"")</f>
        <v/>
      </c>
      <c r="R13" s="24"/>
      <c r="S13" s="25"/>
      <c r="T13" s="568" t="str">
        <f>IF($D$8&gt;2,"YEAR 3", "")</f>
        <v/>
      </c>
      <c r="U13" s="569"/>
      <c r="V13" s="91" t="str">
        <f>IF(Y$12="yes",(EDATE(P13,12)),"")</f>
        <v/>
      </c>
      <c r="W13" s="91" t="str">
        <f>IF(Y$12="yes",(EDATE(Q13,12)),"")</f>
        <v/>
      </c>
      <c r="X13" s="24"/>
      <c r="Y13" s="25"/>
      <c r="Z13" s="617" t="str">
        <f>IF($D$8&gt;3,"YEAR 4", "")</f>
        <v/>
      </c>
      <c r="AA13" s="618"/>
      <c r="AB13" s="91" t="str">
        <f>IF(AE$12="yes",(EDATE(V13,12)),"")</f>
        <v/>
      </c>
      <c r="AC13" s="91" t="str">
        <f>IF(AE$12="yes",(EDATE(W13,12)),"")</f>
        <v/>
      </c>
      <c r="AD13" s="24"/>
      <c r="AE13" s="25"/>
      <c r="AF13" s="617" t="str">
        <f>IF($D$8&gt;4,"YEAR 5", "")</f>
        <v/>
      </c>
      <c r="AG13" s="618"/>
      <c r="AH13" s="91" t="str">
        <f>IF(AK$12="yes",(EDATE(AB13,12)),"")</f>
        <v/>
      </c>
      <c r="AI13" s="91" t="str">
        <f>IF(AK$12="yes",(EDATE(AC13,12)),"")</f>
        <v/>
      </c>
      <c r="AJ13" s="24"/>
      <c r="AK13" s="25"/>
      <c r="AL13" s="26"/>
      <c r="AM13" s="27" t="s">
        <v>6</v>
      </c>
      <c r="AN13" s="98"/>
      <c r="AO13" s="98"/>
      <c r="AP13" s="98"/>
      <c r="AQ13" s="98"/>
      <c r="AR13" s="98"/>
      <c r="AS13" s="98"/>
      <c r="AT13" s="245"/>
      <c r="AU13" s="98"/>
      <c r="AV13" s="1"/>
      <c r="AW13" s="1"/>
      <c r="AX13" s="1"/>
    </row>
    <row r="14" spans="1:50" ht="40.25" customHeight="1" x14ac:dyDescent="0.3">
      <c r="A14" s="606"/>
      <c r="B14" s="28" t="s">
        <v>7</v>
      </c>
      <c r="C14" s="29" t="s">
        <v>8</v>
      </c>
      <c r="D14" s="169" t="s">
        <v>9</v>
      </c>
      <c r="E14" s="169" t="s">
        <v>227</v>
      </c>
      <c r="F14" s="30" t="s">
        <v>154</v>
      </c>
      <c r="G14" s="86" t="s">
        <v>77</v>
      </c>
      <c r="H14" s="87" t="s">
        <v>78</v>
      </c>
      <c r="I14" s="87" t="s">
        <v>79</v>
      </c>
      <c r="J14" s="88"/>
      <c r="K14" s="88" t="s">
        <v>80</v>
      </c>
      <c r="L14" s="88" t="s">
        <v>81</v>
      </c>
      <c r="M14" s="89" t="s">
        <v>82</v>
      </c>
      <c r="N14" s="86" t="s">
        <v>77</v>
      </c>
      <c r="O14" s="87" t="s">
        <v>78</v>
      </c>
      <c r="P14" s="87" t="s">
        <v>79</v>
      </c>
      <c r="Q14" s="88" t="s">
        <v>80</v>
      </c>
      <c r="R14" s="88" t="s">
        <v>81</v>
      </c>
      <c r="S14" s="89" t="s">
        <v>82</v>
      </c>
      <c r="T14" s="86" t="s">
        <v>77</v>
      </c>
      <c r="U14" s="87" t="s">
        <v>78</v>
      </c>
      <c r="V14" s="87" t="s">
        <v>79</v>
      </c>
      <c r="W14" s="88" t="s">
        <v>80</v>
      </c>
      <c r="X14" s="88" t="s">
        <v>81</v>
      </c>
      <c r="Y14" s="89" t="s">
        <v>82</v>
      </c>
      <c r="Z14" s="86" t="s">
        <v>77</v>
      </c>
      <c r="AA14" s="87" t="s">
        <v>78</v>
      </c>
      <c r="AB14" s="87" t="s">
        <v>79</v>
      </c>
      <c r="AC14" s="88" t="s">
        <v>80</v>
      </c>
      <c r="AD14" s="88" t="s">
        <v>81</v>
      </c>
      <c r="AE14" s="89" t="s">
        <v>82</v>
      </c>
      <c r="AF14" s="86" t="s">
        <v>77</v>
      </c>
      <c r="AG14" s="87" t="s">
        <v>78</v>
      </c>
      <c r="AH14" s="87" t="s">
        <v>79</v>
      </c>
      <c r="AI14" s="88" t="s">
        <v>80</v>
      </c>
      <c r="AJ14" s="88" t="s">
        <v>81</v>
      </c>
      <c r="AK14" s="89" t="s">
        <v>82</v>
      </c>
      <c r="AL14" s="31" t="s">
        <v>10</v>
      </c>
      <c r="AM14" s="32"/>
      <c r="AN14" s="98"/>
      <c r="AO14" s="245"/>
      <c r="AP14" s="168"/>
      <c r="AQ14" s="98"/>
      <c r="AR14" s="98"/>
      <c r="AS14" s="98"/>
      <c r="AT14" s="98"/>
      <c r="AU14" s="98"/>
      <c r="AV14" s="1"/>
      <c r="AW14" s="1"/>
      <c r="AX14" s="1"/>
    </row>
    <row r="15" spans="1:50" ht="15" customHeight="1" x14ac:dyDescent="0.35">
      <c r="A15" s="606"/>
      <c r="B15" s="310"/>
      <c r="C15" s="277"/>
      <c r="D15" s="278"/>
      <c r="E15" s="319"/>
      <c r="F15" s="279"/>
      <c r="G15" s="280"/>
      <c r="H15" s="281"/>
      <c r="I15" s="331">
        <f>H15*12</f>
        <v>0</v>
      </c>
      <c r="J15" s="331"/>
      <c r="K15" s="332">
        <f>ROUND(G15*H15,0)</f>
        <v>0</v>
      </c>
      <c r="L15" s="332">
        <f>ROUND(K15*K$101,0)</f>
        <v>0</v>
      </c>
      <c r="M15" s="93">
        <f>ROUND(L15+K15,0)</f>
        <v>0</v>
      </c>
      <c r="N15" s="301">
        <f>ROUND(IF($F15="y",$G15*(1+K$6),$G15),0)</f>
        <v>0</v>
      </c>
      <c r="O15" s="282">
        <f>IF($S$12="yes",H15,0)</f>
        <v>0</v>
      </c>
      <c r="P15" s="331">
        <f>O15*12</f>
        <v>0</v>
      </c>
      <c r="Q15" s="332">
        <f>ROUND(N15*O15,0)</f>
        <v>0</v>
      </c>
      <c r="R15" s="332">
        <f>ROUND(Q15*Q$101,0)</f>
        <v>0</v>
      </c>
      <c r="S15" s="93">
        <f>ROUND(R15+Q15,0)</f>
        <v>0</v>
      </c>
      <c r="T15" s="301">
        <f t="shared" ref="T15:T34" si="0">ROUND(IF($F15="y",$N15*(1+$K$6),$N15),0)</f>
        <v>0</v>
      </c>
      <c r="U15" s="282">
        <f>IF($S$12="yes",O15,0)</f>
        <v>0</v>
      </c>
      <c r="V15" s="331">
        <f>U15*12</f>
        <v>0</v>
      </c>
      <c r="W15" s="332">
        <f>ROUND(T15*U15,0)</f>
        <v>0</v>
      </c>
      <c r="X15" s="332">
        <f>ROUND(W15*W$101,0)</f>
        <v>0</v>
      </c>
      <c r="Y15" s="93">
        <f>ROUND(X15+W15,0)</f>
        <v>0</v>
      </c>
      <c r="Z15" s="301">
        <f t="shared" ref="Z15:Z34" si="1">ROUND(IF($F15="y",$T15*(1+$K$6),$T15),0)</f>
        <v>0</v>
      </c>
      <c r="AA15" s="282">
        <f>IF($S$12="yes",U15,0)</f>
        <v>0</v>
      </c>
      <c r="AB15" s="331">
        <f>AA15*12</f>
        <v>0</v>
      </c>
      <c r="AC15" s="332">
        <f>ROUND(Z15*AA15,0)</f>
        <v>0</v>
      </c>
      <c r="AD15" s="332">
        <f>ROUND(AC15*AC$101,0)</f>
        <v>0</v>
      </c>
      <c r="AE15" s="93">
        <f>ROUND(AD15+AC15,0)</f>
        <v>0</v>
      </c>
      <c r="AF15" s="301">
        <f t="shared" ref="AF15:AF34" si="2">ROUND(IF($F15="y",$Z15*(1+$K$6),$Z15),0)</f>
        <v>0</v>
      </c>
      <c r="AG15" s="282">
        <f>IF($S$12="yes",AA15,0)</f>
        <v>0</v>
      </c>
      <c r="AH15" s="333">
        <f>AG15*12</f>
        <v>0</v>
      </c>
      <c r="AI15" s="345">
        <f>ROUND(AF15*AG15,0)</f>
        <v>0</v>
      </c>
      <c r="AJ15" s="334">
        <f>ROUND(AI15*AI$101,0)</f>
        <v>0</v>
      </c>
      <c r="AK15" s="335">
        <f>ROUND(AJ15+AI15,0)</f>
        <v>0</v>
      </c>
      <c r="AL15" s="33">
        <f t="shared" ref="AL15:AL34" si="3">AK15+AE15+Y15+S15+M15</f>
        <v>0</v>
      </c>
      <c r="AM15" s="34"/>
      <c r="AN15" s="98"/>
      <c r="AO15" s="98"/>
      <c r="AP15" s="98"/>
      <c r="AQ15" s="98"/>
      <c r="AR15" s="98"/>
      <c r="AS15" s="98"/>
      <c r="AT15" s="98"/>
      <c r="AU15" s="98"/>
      <c r="AV15" s="1"/>
      <c r="AW15" s="1"/>
      <c r="AX15" s="1"/>
    </row>
    <row r="16" spans="1:50" ht="15" customHeight="1" x14ac:dyDescent="0.35">
      <c r="A16" s="606"/>
      <c r="B16" s="310"/>
      <c r="C16" s="277"/>
      <c r="D16" s="278"/>
      <c r="E16" s="319"/>
      <c r="F16" s="279"/>
      <c r="G16" s="280"/>
      <c r="H16" s="282"/>
      <c r="I16" s="331">
        <f t="shared" ref="I16:I27" si="4">H16*12</f>
        <v>0</v>
      </c>
      <c r="J16" s="331"/>
      <c r="K16" s="332">
        <f>ROUND(G16*H16,0)</f>
        <v>0</v>
      </c>
      <c r="L16" s="332">
        <f t="shared" ref="L16:L30" si="5">ROUND(K16*K$101,0)</f>
        <v>0</v>
      </c>
      <c r="M16" s="93">
        <f t="shared" ref="M16:M34" si="6">ROUND(L16+K16,0)</f>
        <v>0</v>
      </c>
      <c r="N16" s="301">
        <f t="shared" ref="N16:N34" si="7">ROUND(IF($F16="y",$G16*(1+K$6),$G16),0)</f>
        <v>0</v>
      </c>
      <c r="O16" s="281">
        <f>IF($S$12="yes",H16,0)</f>
        <v>0</v>
      </c>
      <c r="P16" s="331">
        <f t="shared" ref="P16:P27" si="8">O16*12</f>
        <v>0</v>
      </c>
      <c r="Q16" s="332">
        <f>ROUND(N16*O16,0)</f>
        <v>0</v>
      </c>
      <c r="R16" s="332">
        <f>ROUND(Q16*Q$101,0)</f>
        <v>0</v>
      </c>
      <c r="S16" s="93">
        <f t="shared" ref="S16:S34" si="9">ROUND(R16+Q16,0)</f>
        <v>0</v>
      </c>
      <c r="T16" s="301">
        <f t="shared" si="0"/>
        <v>0</v>
      </c>
      <c r="U16" s="282">
        <f>IF($S$12="yes",O16,0)</f>
        <v>0</v>
      </c>
      <c r="V16" s="331">
        <f t="shared" ref="V16:V27" si="10">U16*12</f>
        <v>0</v>
      </c>
      <c r="W16" s="332">
        <f t="shared" ref="W16:W34" si="11">ROUND(T16*U16,0)</f>
        <v>0</v>
      </c>
      <c r="X16" s="332">
        <f t="shared" ref="X16:X30" si="12">ROUND(W16*W$101,0)</f>
        <v>0</v>
      </c>
      <c r="Y16" s="93">
        <f t="shared" ref="Y16:Y34" si="13">ROUND(X16+W16,0)</f>
        <v>0</v>
      </c>
      <c r="Z16" s="301">
        <f t="shared" si="1"/>
        <v>0</v>
      </c>
      <c r="AA16" s="282">
        <f>IF($S$12="yes",U16,0)</f>
        <v>0</v>
      </c>
      <c r="AB16" s="331">
        <f t="shared" ref="AB16:AB27" si="14">AA16*12</f>
        <v>0</v>
      </c>
      <c r="AC16" s="332">
        <f t="shared" ref="AC16:AC34" si="15">ROUND(Z16*AA16,0)</f>
        <v>0</v>
      </c>
      <c r="AD16" s="332">
        <f t="shared" ref="AD16:AD30" si="16">ROUND(AC16*AC$101,0)</f>
        <v>0</v>
      </c>
      <c r="AE16" s="93">
        <f t="shared" ref="AE16:AE34" si="17">ROUND(AD16+AC16,0)</f>
        <v>0</v>
      </c>
      <c r="AF16" s="301">
        <f t="shared" si="2"/>
        <v>0</v>
      </c>
      <c r="AG16" s="282">
        <f>IF($S$12="yes",AA16,0)</f>
        <v>0</v>
      </c>
      <c r="AH16" s="333">
        <f t="shared" ref="AH16:AH27" si="18">AG16*12</f>
        <v>0</v>
      </c>
      <c r="AI16" s="345">
        <f t="shared" ref="AI16:AI34" si="19">ROUND(AF16*AG16,0)</f>
        <v>0</v>
      </c>
      <c r="AJ16" s="334">
        <f t="shared" ref="AJ16:AJ30" si="20">ROUND(AI16*AI$101,0)</f>
        <v>0</v>
      </c>
      <c r="AK16" s="335">
        <f t="shared" ref="AK16:AK34" si="21">ROUND(AJ16+AI16,0)</f>
        <v>0</v>
      </c>
      <c r="AL16" s="33">
        <f t="shared" si="3"/>
        <v>0</v>
      </c>
      <c r="AM16" s="34"/>
      <c r="AN16" s="98"/>
      <c r="AO16" s="98"/>
      <c r="AP16" s="98"/>
      <c r="AQ16" s="98"/>
      <c r="AR16" s="98"/>
      <c r="AS16" s="98"/>
      <c r="AT16" s="98"/>
      <c r="AU16" s="98"/>
      <c r="AV16" s="1"/>
      <c r="AW16" s="1"/>
      <c r="AX16" s="1"/>
    </row>
    <row r="17" spans="1:50" ht="15" customHeight="1" x14ac:dyDescent="0.35">
      <c r="A17" s="606"/>
      <c r="B17" s="311"/>
      <c r="C17" s="283"/>
      <c r="D17" s="277"/>
      <c r="E17" s="319"/>
      <c r="F17" s="279"/>
      <c r="G17" s="280"/>
      <c r="H17" s="282"/>
      <c r="I17" s="331">
        <f>H17*12</f>
        <v>0</v>
      </c>
      <c r="J17" s="331"/>
      <c r="K17" s="332">
        <f t="shared" ref="K17:K34" si="22">ROUND(G17*H17,0)</f>
        <v>0</v>
      </c>
      <c r="L17" s="332">
        <f t="shared" si="5"/>
        <v>0</v>
      </c>
      <c r="M17" s="93">
        <f t="shared" si="6"/>
        <v>0</v>
      </c>
      <c r="N17" s="301">
        <f t="shared" si="7"/>
        <v>0</v>
      </c>
      <c r="O17" s="282">
        <f t="shared" ref="O17:O34" si="23">IF($S$12="yes",H17,0)</f>
        <v>0</v>
      </c>
      <c r="P17" s="331">
        <f>O17*12</f>
        <v>0</v>
      </c>
      <c r="Q17" s="332">
        <f t="shared" ref="Q17:Q34" si="24">ROUND(N17*O17,0)</f>
        <v>0</v>
      </c>
      <c r="R17" s="332">
        <f>ROUND(Q17*Q$101,0)</f>
        <v>0</v>
      </c>
      <c r="S17" s="93">
        <f t="shared" si="9"/>
        <v>0</v>
      </c>
      <c r="T17" s="301">
        <f t="shared" si="0"/>
        <v>0</v>
      </c>
      <c r="U17" s="282">
        <f t="shared" ref="U17:U33" si="25">IF($S$12="yes",O17,0)</f>
        <v>0</v>
      </c>
      <c r="V17" s="331">
        <f t="shared" si="10"/>
        <v>0</v>
      </c>
      <c r="W17" s="332">
        <f t="shared" si="11"/>
        <v>0</v>
      </c>
      <c r="X17" s="332">
        <f t="shared" si="12"/>
        <v>0</v>
      </c>
      <c r="Y17" s="93">
        <f t="shared" si="13"/>
        <v>0</v>
      </c>
      <c r="Z17" s="301">
        <f t="shared" si="1"/>
        <v>0</v>
      </c>
      <c r="AA17" s="282">
        <f t="shared" ref="AA17:AA33" si="26">IF($S$12="yes",U17,0)</f>
        <v>0</v>
      </c>
      <c r="AB17" s="331">
        <f t="shared" si="14"/>
        <v>0</v>
      </c>
      <c r="AC17" s="332">
        <f t="shared" si="15"/>
        <v>0</v>
      </c>
      <c r="AD17" s="332">
        <f t="shared" si="16"/>
        <v>0</v>
      </c>
      <c r="AE17" s="93">
        <f t="shared" si="17"/>
        <v>0</v>
      </c>
      <c r="AF17" s="301">
        <f t="shared" si="2"/>
        <v>0</v>
      </c>
      <c r="AG17" s="282">
        <f t="shared" ref="AG17:AG33" si="27">IF($S$12="yes",AA17,0)</f>
        <v>0</v>
      </c>
      <c r="AH17" s="333">
        <f t="shared" si="18"/>
        <v>0</v>
      </c>
      <c r="AI17" s="345">
        <f t="shared" si="19"/>
        <v>0</v>
      </c>
      <c r="AJ17" s="334">
        <f t="shared" si="20"/>
        <v>0</v>
      </c>
      <c r="AK17" s="335">
        <f t="shared" si="21"/>
        <v>0</v>
      </c>
      <c r="AL17" s="33">
        <f t="shared" si="3"/>
        <v>0</v>
      </c>
      <c r="AM17" s="34"/>
      <c r="AN17" s="98"/>
      <c r="AO17" s="98"/>
      <c r="AP17" s="98"/>
      <c r="AQ17" s="98"/>
      <c r="AR17" s="98"/>
      <c r="AS17" s="98"/>
      <c r="AT17" s="98"/>
      <c r="AU17" s="98"/>
      <c r="AV17" s="1"/>
      <c r="AW17" s="1"/>
      <c r="AX17" s="1"/>
    </row>
    <row r="18" spans="1:50" ht="15" customHeight="1" x14ac:dyDescent="0.35">
      <c r="A18" s="606"/>
      <c r="B18" s="311"/>
      <c r="C18" s="283"/>
      <c r="D18" s="277"/>
      <c r="E18" s="319"/>
      <c r="F18" s="279"/>
      <c r="G18" s="280"/>
      <c r="H18" s="282"/>
      <c r="I18" s="331">
        <f t="shared" si="4"/>
        <v>0</v>
      </c>
      <c r="J18" s="331"/>
      <c r="K18" s="332">
        <f t="shared" si="22"/>
        <v>0</v>
      </c>
      <c r="L18" s="332">
        <f t="shared" si="5"/>
        <v>0</v>
      </c>
      <c r="M18" s="93">
        <f t="shared" si="6"/>
        <v>0</v>
      </c>
      <c r="N18" s="301">
        <f>ROUND(IF($F18="y",$G18*(1+K$6),$G18),0)</f>
        <v>0</v>
      </c>
      <c r="O18" s="282">
        <f>IF($S$12="yes",H18,0)</f>
        <v>0</v>
      </c>
      <c r="P18" s="331">
        <f t="shared" si="8"/>
        <v>0</v>
      </c>
      <c r="Q18" s="332">
        <f t="shared" si="24"/>
        <v>0</v>
      </c>
      <c r="R18" s="332">
        <f t="shared" ref="R18:R30" si="28">ROUND(Q18*Q$101,0)</f>
        <v>0</v>
      </c>
      <c r="S18" s="93">
        <f t="shared" si="9"/>
        <v>0</v>
      </c>
      <c r="T18" s="301">
        <f t="shared" si="0"/>
        <v>0</v>
      </c>
      <c r="U18" s="282">
        <f t="shared" si="25"/>
        <v>0</v>
      </c>
      <c r="V18" s="331">
        <f t="shared" si="10"/>
        <v>0</v>
      </c>
      <c r="W18" s="332">
        <f t="shared" si="11"/>
        <v>0</v>
      </c>
      <c r="X18" s="332">
        <f t="shared" si="12"/>
        <v>0</v>
      </c>
      <c r="Y18" s="93">
        <f t="shared" si="13"/>
        <v>0</v>
      </c>
      <c r="Z18" s="301">
        <f t="shared" si="1"/>
        <v>0</v>
      </c>
      <c r="AA18" s="282">
        <f t="shared" si="26"/>
        <v>0</v>
      </c>
      <c r="AB18" s="331">
        <f t="shared" si="14"/>
        <v>0</v>
      </c>
      <c r="AC18" s="332">
        <f t="shared" si="15"/>
        <v>0</v>
      </c>
      <c r="AD18" s="332">
        <f t="shared" si="16"/>
        <v>0</v>
      </c>
      <c r="AE18" s="93">
        <f t="shared" si="17"/>
        <v>0</v>
      </c>
      <c r="AF18" s="301">
        <f t="shared" si="2"/>
        <v>0</v>
      </c>
      <c r="AG18" s="282">
        <f t="shared" si="27"/>
        <v>0</v>
      </c>
      <c r="AH18" s="333">
        <f t="shared" si="18"/>
        <v>0</v>
      </c>
      <c r="AI18" s="345">
        <f t="shared" si="19"/>
        <v>0</v>
      </c>
      <c r="AJ18" s="334">
        <f>ROUND(AI18*AI$101,0)</f>
        <v>0</v>
      </c>
      <c r="AK18" s="335">
        <f t="shared" si="21"/>
        <v>0</v>
      </c>
      <c r="AL18" s="33">
        <f t="shared" si="3"/>
        <v>0</v>
      </c>
      <c r="AM18" s="34"/>
      <c r="AN18" s="98"/>
      <c r="AO18" s="98"/>
      <c r="AP18" s="98"/>
      <c r="AQ18" s="98"/>
      <c r="AR18" s="98"/>
      <c r="AS18" s="98"/>
      <c r="AT18" s="98"/>
      <c r="AU18" s="98"/>
      <c r="AV18" s="1"/>
      <c r="AW18" s="1"/>
      <c r="AX18" s="1"/>
    </row>
    <row r="19" spans="1:50" ht="15" customHeight="1" x14ac:dyDescent="0.35">
      <c r="A19" s="606"/>
      <c r="B19" s="311"/>
      <c r="C19" s="283"/>
      <c r="D19" s="277"/>
      <c r="E19" s="319"/>
      <c r="F19" s="279"/>
      <c r="G19" s="280"/>
      <c r="H19" s="282"/>
      <c r="I19" s="331">
        <f t="shared" si="4"/>
        <v>0</v>
      </c>
      <c r="J19" s="331"/>
      <c r="K19" s="332">
        <f t="shared" si="22"/>
        <v>0</v>
      </c>
      <c r="L19" s="332">
        <f t="shared" si="5"/>
        <v>0</v>
      </c>
      <c r="M19" s="93">
        <f t="shared" si="6"/>
        <v>0</v>
      </c>
      <c r="N19" s="301">
        <f t="shared" si="7"/>
        <v>0</v>
      </c>
      <c r="O19" s="282">
        <f t="shared" si="23"/>
        <v>0</v>
      </c>
      <c r="P19" s="331">
        <f t="shared" si="8"/>
        <v>0</v>
      </c>
      <c r="Q19" s="332">
        <f t="shared" si="24"/>
        <v>0</v>
      </c>
      <c r="R19" s="332">
        <f t="shared" si="28"/>
        <v>0</v>
      </c>
      <c r="S19" s="93">
        <f t="shared" si="9"/>
        <v>0</v>
      </c>
      <c r="T19" s="301">
        <f t="shared" si="0"/>
        <v>0</v>
      </c>
      <c r="U19" s="282">
        <f t="shared" si="25"/>
        <v>0</v>
      </c>
      <c r="V19" s="331">
        <f t="shared" si="10"/>
        <v>0</v>
      </c>
      <c r="W19" s="332">
        <f t="shared" si="11"/>
        <v>0</v>
      </c>
      <c r="X19" s="332">
        <f t="shared" si="12"/>
        <v>0</v>
      </c>
      <c r="Y19" s="93">
        <f t="shared" si="13"/>
        <v>0</v>
      </c>
      <c r="Z19" s="301">
        <f t="shared" si="1"/>
        <v>0</v>
      </c>
      <c r="AA19" s="282">
        <f t="shared" si="26"/>
        <v>0</v>
      </c>
      <c r="AB19" s="331">
        <f t="shared" si="14"/>
        <v>0</v>
      </c>
      <c r="AC19" s="332">
        <f t="shared" si="15"/>
        <v>0</v>
      </c>
      <c r="AD19" s="332">
        <f t="shared" si="16"/>
        <v>0</v>
      </c>
      <c r="AE19" s="93">
        <f t="shared" si="17"/>
        <v>0</v>
      </c>
      <c r="AF19" s="301">
        <f t="shared" si="2"/>
        <v>0</v>
      </c>
      <c r="AG19" s="282">
        <f t="shared" si="27"/>
        <v>0</v>
      </c>
      <c r="AH19" s="331">
        <f t="shared" si="18"/>
        <v>0</v>
      </c>
      <c r="AI19" s="346">
        <f t="shared" si="19"/>
        <v>0</v>
      </c>
      <c r="AJ19" s="334">
        <f t="shared" si="20"/>
        <v>0</v>
      </c>
      <c r="AK19" s="335">
        <f t="shared" si="21"/>
        <v>0</v>
      </c>
      <c r="AL19" s="33">
        <f t="shared" si="3"/>
        <v>0</v>
      </c>
      <c r="AM19" s="34"/>
      <c r="AN19" s="98"/>
      <c r="AO19" s="98"/>
      <c r="AP19" s="98"/>
      <c r="AQ19" s="98"/>
      <c r="AR19" s="98"/>
      <c r="AS19" s="98"/>
      <c r="AT19" s="98"/>
      <c r="AU19" s="98"/>
      <c r="AV19" s="1"/>
      <c r="AW19" s="1"/>
      <c r="AX19" s="1"/>
    </row>
    <row r="20" spans="1:50" ht="15" customHeight="1" x14ac:dyDescent="0.35">
      <c r="A20" s="606"/>
      <c r="B20" s="311"/>
      <c r="C20" s="283"/>
      <c r="D20" s="277"/>
      <c r="E20" s="319"/>
      <c r="F20" s="279"/>
      <c r="G20" s="280"/>
      <c r="H20" s="282"/>
      <c r="I20" s="331">
        <f t="shared" si="4"/>
        <v>0</v>
      </c>
      <c r="J20" s="331"/>
      <c r="K20" s="332">
        <f t="shared" si="22"/>
        <v>0</v>
      </c>
      <c r="L20" s="332">
        <f t="shared" si="5"/>
        <v>0</v>
      </c>
      <c r="M20" s="93">
        <f t="shared" si="6"/>
        <v>0</v>
      </c>
      <c r="N20" s="301">
        <f t="shared" si="7"/>
        <v>0</v>
      </c>
      <c r="O20" s="282">
        <f t="shared" si="23"/>
        <v>0</v>
      </c>
      <c r="P20" s="331">
        <f t="shared" si="8"/>
        <v>0</v>
      </c>
      <c r="Q20" s="332">
        <f t="shared" si="24"/>
        <v>0</v>
      </c>
      <c r="R20" s="332">
        <f t="shared" si="28"/>
        <v>0</v>
      </c>
      <c r="S20" s="93">
        <f t="shared" si="9"/>
        <v>0</v>
      </c>
      <c r="T20" s="301">
        <f t="shared" si="0"/>
        <v>0</v>
      </c>
      <c r="U20" s="282">
        <f t="shared" si="25"/>
        <v>0</v>
      </c>
      <c r="V20" s="331">
        <f t="shared" si="10"/>
        <v>0</v>
      </c>
      <c r="W20" s="332">
        <f t="shared" si="11"/>
        <v>0</v>
      </c>
      <c r="X20" s="332">
        <f t="shared" si="12"/>
        <v>0</v>
      </c>
      <c r="Y20" s="93">
        <f t="shared" si="13"/>
        <v>0</v>
      </c>
      <c r="Z20" s="301">
        <f t="shared" si="1"/>
        <v>0</v>
      </c>
      <c r="AA20" s="282">
        <f t="shared" si="26"/>
        <v>0</v>
      </c>
      <c r="AB20" s="331">
        <f t="shared" si="14"/>
        <v>0</v>
      </c>
      <c r="AC20" s="332">
        <f t="shared" si="15"/>
        <v>0</v>
      </c>
      <c r="AD20" s="332">
        <f t="shared" si="16"/>
        <v>0</v>
      </c>
      <c r="AE20" s="93">
        <f t="shared" si="17"/>
        <v>0</v>
      </c>
      <c r="AF20" s="301">
        <f t="shared" si="2"/>
        <v>0</v>
      </c>
      <c r="AG20" s="282">
        <f t="shared" si="27"/>
        <v>0</v>
      </c>
      <c r="AH20" s="331">
        <f t="shared" si="18"/>
        <v>0</v>
      </c>
      <c r="AI20" s="346">
        <f t="shared" si="19"/>
        <v>0</v>
      </c>
      <c r="AJ20" s="334">
        <f t="shared" si="20"/>
        <v>0</v>
      </c>
      <c r="AK20" s="335">
        <f t="shared" si="21"/>
        <v>0</v>
      </c>
      <c r="AL20" s="33">
        <f t="shared" si="3"/>
        <v>0</v>
      </c>
      <c r="AM20" s="34"/>
      <c r="AN20" s="98"/>
      <c r="AO20" s="98"/>
      <c r="AP20" s="98"/>
      <c r="AQ20" s="98"/>
      <c r="AR20" s="98"/>
      <c r="AS20" s="98"/>
      <c r="AT20" s="98"/>
      <c r="AU20" s="98"/>
      <c r="AV20" s="1"/>
      <c r="AW20" s="1"/>
      <c r="AX20" s="1"/>
    </row>
    <row r="21" spans="1:50" ht="15" customHeight="1" x14ac:dyDescent="0.35">
      <c r="A21" s="606"/>
      <c r="B21" s="311"/>
      <c r="C21" s="283"/>
      <c r="D21" s="277"/>
      <c r="E21" s="319"/>
      <c r="F21" s="279"/>
      <c r="G21" s="280"/>
      <c r="H21" s="282"/>
      <c r="I21" s="331">
        <f t="shared" si="4"/>
        <v>0</v>
      </c>
      <c r="J21" s="331"/>
      <c r="K21" s="332">
        <f t="shared" si="22"/>
        <v>0</v>
      </c>
      <c r="L21" s="332">
        <f t="shared" si="5"/>
        <v>0</v>
      </c>
      <c r="M21" s="93">
        <f t="shared" si="6"/>
        <v>0</v>
      </c>
      <c r="N21" s="301">
        <f t="shared" si="7"/>
        <v>0</v>
      </c>
      <c r="O21" s="282">
        <f t="shared" si="23"/>
        <v>0</v>
      </c>
      <c r="P21" s="331">
        <f t="shared" si="8"/>
        <v>0</v>
      </c>
      <c r="Q21" s="332">
        <f t="shared" si="24"/>
        <v>0</v>
      </c>
      <c r="R21" s="332">
        <f t="shared" si="28"/>
        <v>0</v>
      </c>
      <c r="S21" s="93">
        <f t="shared" si="9"/>
        <v>0</v>
      </c>
      <c r="T21" s="301">
        <f t="shared" si="0"/>
        <v>0</v>
      </c>
      <c r="U21" s="282">
        <f t="shared" si="25"/>
        <v>0</v>
      </c>
      <c r="V21" s="331">
        <f t="shared" si="10"/>
        <v>0</v>
      </c>
      <c r="W21" s="332">
        <f t="shared" si="11"/>
        <v>0</v>
      </c>
      <c r="X21" s="332">
        <f t="shared" si="12"/>
        <v>0</v>
      </c>
      <c r="Y21" s="93">
        <f t="shared" si="13"/>
        <v>0</v>
      </c>
      <c r="Z21" s="301">
        <f t="shared" si="1"/>
        <v>0</v>
      </c>
      <c r="AA21" s="282">
        <f t="shared" si="26"/>
        <v>0</v>
      </c>
      <c r="AB21" s="331">
        <f t="shared" si="14"/>
        <v>0</v>
      </c>
      <c r="AC21" s="332">
        <f t="shared" si="15"/>
        <v>0</v>
      </c>
      <c r="AD21" s="332">
        <f t="shared" si="16"/>
        <v>0</v>
      </c>
      <c r="AE21" s="93">
        <f t="shared" si="17"/>
        <v>0</v>
      </c>
      <c r="AF21" s="301">
        <f t="shared" si="2"/>
        <v>0</v>
      </c>
      <c r="AG21" s="282">
        <f t="shared" si="27"/>
        <v>0</v>
      </c>
      <c r="AH21" s="331">
        <f t="shared" si="18"/>
        <v>0</v>
      </c>
      <c r="AI21" s="346">
        <f t="shared" si="19"/>
        <v>0</v>
      </c>
      <c r="AJ21" s="334">
        <f t="shared" si="20"/>
        <v>0</v>
      </c>
      <c r="AK21" s="335">
        <f t="shared" si="21"/>
        <v>0</v>
      </c>
      <c r="AL21" s="33">
        <f t="shared" si="3"/>
        <v>0</v>
      </c>
      <c r="AM21" s="34"/>
      <c r="AN21" s="98"/>
      <c r="AO21" s="98"/>
      <c r="AP21" s="98"/>
      <c r="AQ21" s="98"/>
      <c r="AR21" s="98"/>
      <c r="AS21" s="98"/>
      <c r="AT21" s="98"/>
      <c r="AU21" s="98"/>
      <c r="AV21" s="1"/>
      <c r="AW21" s="1"/>
      <c r="AX21" s="1"/>
    </row>
    <row r="22" spans="1:50" ht="15" customHeight="1" x14ac:dyDescent="0.35">
      <c r="A22" s="606"/>
      <c r="B22" s="311"/>
      <c r="C22" s="283"/>
      <c r="D22" s="277"/>
      <c r="E22" s="319"/>
      <c r="F22" s="279"/>
      <c r="G22" s="280"/>
      <c r="H22" s="282"/>
      <c r="I22" s="331">
        <f t="shared" si="4"/>
        <v>0</v>
      </c>
      <c r="J22" s="331"/>
      <c r="K22" s="332">
        <f t="shared" si="22"/>
        <v>0</v>
      </c>
      <c r="L22" s="332">
        <f t="shared" si="5"/>
        <v>0</v>
      </c>
      <c r="M22" s="93">
        <f t="shared" si="6"/>
        <v>0</v>
      </c>
      <c r="N22" s="301">
        <f t="shared" si="7"/>
        <v>0</v>
      </c>
      <c r="O22" s="282">
        <f t="shared" si="23"/>
        <v>0</v>
      </c>
      <c r="P22" s="331">
        <f t="shared" si="8"/>
        <v>0</v>
      </c>
      <c r="Q22" s="332">
        <f t="shared" si="24"/>
        <v>0</v>
      </c>
      <c r="R22" s="332">
        <f t="shared" si="28"/>
        <v>0</v>
      </c>
      <c r="S22" s="93">
        <f t="shared" si="9"/>
        <v>0</v>
      </c>
      <c r="T22" s="301">
        <f t="shared" si="0"/>
        <v>0</v>
      </c>
      <c r="U22" s="282">
        <f t="shared" si="25"/>
        <v>0</v>
      </c>
      <c r="V22" s="331">
        <f t="shared" si="10"/>
        <v>0</v>
      </c>
      <c r="W22" s="332">
        <f t="shared" si="11"/>
        <v>0</v>
      </c>
      <c r="X22" s="332">
        <f t="shared" si="12"/>
        <v>0</v>
      </c>
      <c r="Y22" s="93">
        <f t="shared" si="13"/>
        <v>0</v>
      </c>
      <c r="Z22" s="301">
        <f t="shared" si="1"/>
        <v>0</v>
      </c>
      <c r="AA22" s="282">
        <f t="shared" si="26"/>
        <v>0</v>
      </c>
      <c r="AB22" s="331">
        <f t="shared" si="14"/>
        <v>0</v>
      </c>
      <c r="AC22" s="332">
        <f t="shared" si="15"/>
        <v>0</v>
      </c>
      <c r="AD22" s="332">
        <f t="shared" si="16"/>
        <v>0</v>
      </c>
      <c r="AE22" s="93">
        <f t="shared" si="17"/>
        <v>0</v>
      </c>
      <c r="AF22" s="301">
        <f t="shared" si="2"/>
        <v>0</v>
      </c>
      <c r="AG22" s="282">
        <f t="shared" si="27"/>
        <v>0</v>
      </c>
      <c r="AH22" s="331">
        <f t="shared" si="18"/>
        <v>0</v>
      </c>
      <c r="AI22" s="346">
        <f t="shared" si="19"/>
        <v>0</v>
      </c>
      <c r="AJ22" s="334">
        <f t="shared" si="20"/>
        <v>0</v>
      </c>
      <c r="AK22" s="335">
        <f t="shared" si="21"/>
        <v>0</v>
      </c>
      <c r="AL22" s="33">
        <f t="shared" si="3"/>
        <v>0</v>
      </c>
      <c r="AM22" s="34"/>
      <c r="AN22" s="98"/>
      <c r="AO22" s="98"/>
      <c r="AP22" s="98"/>
      <c r="AQ22" s="98"/>
      <c r="AR22" s="98"/>
      <c r="AS22" s="98"/>
      <c r="AT22" s="98"/>
      <c r="AU22" s="98"/>
      <c r="AV22" s="1"/>
      <c r="AW22" s="1"/>
      <c r="AX22" s="1"/>
    </row>
    <row r="23" spans="1:50" ht="15" customHeight="1" x14ac:dyDescent="0.35">
      <c r="A23" s="606"/>
      <c r="B23" s="311"/>
      <c r="C23" s="283"/>
      <c r="D23" s="277"/>
      <c r="E23" s="319"/>
      <c r="F23" s="279"/>
      <c r="G23" s="280"/>
      <c r="H23" s="282"/>
      <c r="I23" s="331">
        <f t="shared" si="4"/>
        <v>0</v>
      </c>
      <c r="J23" s="331"/>
      <c r="K23" s="332">
        <f t="shared" si="22"/>
        <v>0</v>
      </c>
      <c r="L23" s="332">
        <f t="shared" si="5"/>
        <v>0</v>
      </c>
      <c r="M23" s="93">
        <f t="shared" si="6"/>
        <v>0</v>
      </c>
      <c r="N23" s="301">
        <f t="shared" si="7"/>
        <v>0</v>
      </c>
      <c r="O23" s="282">
        <f t="shared" si="23"/>
        <v>0</v>
      </c>
      <c r="P23" s="331">
        <f t="shared" si="8"/>
        <v>0</v>
      </c>
      <c r="Q23" s="332">
        <f t="shared" si="24"/>
        <v>0</v>
      </c>
      <c r="R23" s="332">
        <f t="shared" si="28"/>
        <v>0</v>
      </c>
      <c r="S23" s="93">
        <f t="shared" si="9"/>
        <v>0</v>
      </c>
      <c r="T23" s="301">
        <f t="shared" si="0"/>
        <v>0</v>
      </c>
      <c r="U23" s="282">
        <f t="shared" si="25"/>
        <v>0</v>
      </c>
      <c r="V23" s="331">
        <f t="shared" si="10"/>
        <v>0</v>
      </c>
      <c r="W23" s="332">
        <f t="shared" si="11"/>
        <v>0</v>
      </c>
      <c r="X23" s="332">
        <f t="shared" si="12"/>
        <v>0</v>
      </c>
      <c r="Y23" s="93">
        <f t="shared" si="13"/>
        <v>0</v>
      </c>
      <c r="Z23" s="301">
        <f t="shared" si="1"/>
        <v>0</v>
      </c>
      <c r="AA23" s="282">
        <f t="shared" si="26"/>
        <v>0</v>
      </c>
      <c r="AB23" s="331">
        <f t="shared" si="14"/>
        <v>0</v>
      </c>
      <c r="AC23" s="332">
        <f t="shared" si="15"/>
        <v>0</v>
      </c>
      <c r="AD23" s="332">
        <f t="shared" si="16"/>
        <v>0</v>
      </c>
      <c r="AE23" s="93">
        <f t="shared" si="17"/>
        <v>0</v>
      </c>
      <c r="AF23" s="301">
        <f t="shared" si="2"/>
        <v>0</v>
      </c>
      <c r="AG23" s="282">
        <f t="shared" si="27"/>
        <v>0</v>
      </c>
      <c r="AH23" s="331">
        <f t="shared" si="18"/>
        <v>0</v>
      </c>
      <c r="AI23" s="346">
        <f t="shared" si="19"/>
        <v>0</v>
      </c>
      <c r="AJ23" s="334">
        <f t="shared" si="20"/>
        <v>0</v>
      </c>
      <c r="AK23" s="335">
        <f t="shared" si="21"/>
        <v>0</v>
      </c>
      <c r="AL23" s="33">
        <f t="shared" si="3"/>
        <v>0</v>
      </c>
      <c r="AM23" s="34"/>
      <c r="AN23" s="98"/>
      <c r="AO23" s="98"/>
      <c r="AP23" s="98"/>
      <c r="AQ23" s="98"/>
      <c r="AR23" s="98"/>
      <c r="AS23" s="98"/>
      <c r="AT23" s="98"/>
      <c r="AU23" s="98"/>
      <c r="AV23" s="1"/>
      <c r="AW23" s="1"/>
      <c r="AX23" s="1"/>
    </row>
    <row r="24" spans="1:50" ht="15" customHeight="1" x14ac:dyDescent="0.35">
      <c r="A24" s="606"/>
      <c r="B24" s="311"/>
      <c r="C24" s="283"/>
      <c r="D24" s="277"/>
      <c r="E24" s="319"/>
      <c r="F24" s="279"/>
      <c r="G24" s="280"/>
      <c r="H24" s="282"/>
      <c r="I24" s="331">
        <f t="shared" si="4"/>
        <v>0</v>
      </c>
      <c r="J24" s="331"/>
      <c r="K24" s="332">
        <f t="shared" si="22"/>
        <v>0</v>
      </c>
      <c r="L24" s="332">
        <f t="shared" si="5"/>
        <v>0</v>
      </c>
      <c r="M24" s="93">
        <f t="shared" si="6"/>
        <v>0</v>
      </c>
      <c r="N24" s="301">
        <f t="shared" si="7"/>
        <v>0</v>
      </c>
      <c r="O24" s="282">
        <f t="shared" si="23"/>
        <v>0</v>
      </c>
      <c r="P24" s="331">
        <f t="shared" si="8"/>
        <v>0</v>
      </c>
      <c r="Q24" s="332">
        <f t="shared" si="24"/>
        <v>0</v>
      </c>
      <c r="R24" s="332">
        <f t="shared" si="28"/>
        <v>0</v>
      </c>
      <c r="S24" s="93">
        <f t="shared" si="9"/>
        <v>0</v>
      </c>
      <c r="T24" s="301">
        <f t="shared" si="0"/>
        <v>0</v>
      </c>
      <c r="U24" s="282">
        <f t="shared" si="25"/>
        <v>0</v>
      </c>
      <c r="V24" s="331">
        <f t="shared" si="10"/>
        <v>0</v>
      </c>
      <c r="W24" s="332">
        <f t="shared" si="11"/>
        <v>0</v>
      </c>
      <c r="X24" s="332">
        <f t="shared" si="12"/>
        <v>0</v>
      </c>
      <c r="Y24" s="93">
        <f t="shared" si="13"/>
        <v>0</v>
      </c>
      <c r="Z24" s="301">
        <f t="shared" si="1"/>
        <v>0</v>
      </c>
      <c r="AA24" s="282">
        <f t="shared" si="26"/>
        <v>0</v>
      </c>
      <c r="AB24" s="331">
        <f t="shared" si="14"/>
        <v>0</v>
      </c>
      <c r="AC24" s="332">
        <f t="shared" si="15"/>
        <v>0</v>
      </c>
      <c r="AD24" s="332">
        <f t="shared" si="16"/>
        <v>0</v>
      </c>
      <c r="AE24" s="93">
        <f t="shared" si="17"/>
        <v>0</v>
      </c>
      <c r="AF24" s="301">
        <f t="shared" si="2"/>
        <v>0</v>
      </c>
      <c r="AG24" s="282">
        <f t="shared" si="27"/>
        <v>0</v>
      </c>
      <c r="AH24" s="331">
        <f t="shared" si="18"/>
        <v>0</v>
      </c>
      <c r="AI24" s="346">
        <f t="shared" si="19"/>
        <v>0</v>
      </c>
      <c r="AJ24" s="334">
        <f t="shared" si="20"/>
        <v>0</v>
      </c>
      <c r="AK24" s="335">
        <f t="shared" si="21"/>
        <v>0</v>
      </c>
      <c r="AL24" s="33">
        <f t="shared" si="3"/>
        <v>0</v>
      </c>
      <c r="AM24" s="34"/>
      <c r="AN24" s="98"/>
      <c r="AO24" s="98"/>
      <c r="AP24" s="98"/>
      <c r="AQ24" s="98"/>
      <c r="AR24" s="98"/>
      <c r="AS24" s="98"/>
      <c r="AT24" s="98"/>
      <c r="AU24" s="98"/>
      <c r="AV24" s="1"/>
      <c r="AW24" s="1"/>
      <c r="AX24" s="1"/>
    </row>
    <row r="25" spans="1:50" ht="15" customHeight="1" x14ac:dyDescent="0.35">
      <c r="A25" s="606"/>
      <c r="B25" s="311"/>
      <c r="C25" s="283"/>
      <c r="D25" s="277"/>
      <c r="E25" s="319"/>
      <c r="F25" s="279"/>
      <c r="G25" s="280"/>
      <c r="H25" s="282"/>
      <c r="I25" s="331">
        <f t="shared" si="4"/>
        <v>0</v>
      </c>
      <c r="J25" s="331"/>
      <c r="K25" s="332">
        <f t="shared" si="22"/>
        <v>0</v>
      </c>
      <c r="L25" s="332">
        <f t="shared" si="5"/>
        <v>0</v>
      </c>
      <c r="M25" s="93">
        <f t="shared" si="6"/>
        <v>0</v>
      </c>
      <c r="N25" s="301">
        <f t="shared" si="7"/>
        <v>0</v>
      </c>
      <c r="O25" s="282">
        <f t="shared" si="23"/>
        <v>0</v>
      </c>
      <c r="P25" s="331">
        <f t="shared" si="8"/>
        <v>0</v>
      </c>
      <c r="Q25" s="332">
        <f t="shared" si="24"/>
        <v>0</v>
      </c>
      <c r="R25" s="332">
        <f t="shared" si="28"/>
        <v>0</v>
      </c>
      <c r="S25" s="93">
        <f t="shared" si="9"/>
        <v>0</v>
      </c>
      <c r="T25" s="301">
        <f t="shared" si="0"/>
        <v>0</v>
      </c>
      <c r="U25" s="282">
        <f t="shared" si="25"/>
        <v>0</v>
      </c>
      <c r="V25" s="331">
        <f t="shared" si="10"/>
        <v>0</v>
      </c>
      <c r="W25" s="332">
        <f t="shared" si="11"/>
        <v>0</v>
      </c>
      <c r="X25" s="332">
        <f t="shared" si="12"/>
        <v>0</v>
      </c>
      <c r="Y25" s="93">
        <f t="shared" si="13"/>
        <v>0</v>
      </c>
      <c r="Z25" s="301">
        <f t="shared" si="1"/>
        <v>0</v>
      </c>
      <c r="AA25" s="282">
        <f t="shared" si="26"/>
        <v>0</v>
      </c>
      <c r="AB25" s="331">
        <f t="shared" si="14"/>
        <v>0</v>
      </c>
      <c r="AC25" s="332">
        <f t="shared" si="15"/>
        <v>0</v>
      </c>
      <c r="AD25" s="332">
        <f t="shared" si="16"/>
        <v>0</v>
      </c>
      <c r="AE25" s="93">
        <f t="shared" si="17"/>
        <v>0</v>
      </c>
      <c r="AF25" s="301">
        <f t="shared" si="2"/>
        <v>0</v>
      </c>
      <c r="AG25" s="282">
        <f t="shared" si="27"/>
        <v>0</v>
      </c>
      <c r="AH25" s="331">
        <f t="shared" si="18"/>
        <v>0</v>
      </c>
      <c r="AI25" s="346">
        <f t="shared" si="19"/>
        <v>0</v>
      </c>
      <c r="AJ25" s="334">
        <f t="shared" si="20"/>
        <v>0</v>
      </c>
      <c r="AK25" s="335">
        <f t="shared" si="21"/>
        <v>0</v>
      </c>
      <c r="AL25" s="33">
        <f t="shared" si="3"/>
        <v>0</v>
      </c>
      <c r="AM25" s="34"/>
      <c r="AN25" s="98"/>
      <c r="AO25" s="98"/>
      <c r="AP25" s="98"/>
      <c r="AQ25" s="98"/>
      <c r="AR25" s="98"/>
      <c r="AS25" s="98"/>
      <c r="AT25" s="98"/>
      <c r="AU25" s="98"/>
      <c r="AV25" s="1"/>
      <c r="AW25" s="1"/>
      <c r="AX25" s="1"/>
    </row>
    <row r="26" spans="1:50" ht="15" customHeight="1" x14ac:dyDescent="0.35">
      <c r="A26" s="606"/>
      <c r="B26" s="310"/>
      <c r="C26" s="277"/>
      <c r="D26" s="278"/>
      <c r="E26" s="319"/>
      <c r="F26" s="279"/>
      <c r="G26" s="280"/>
      <c r="H26" s="282"/>
      <c r="I26" s="331">
        <f t="shared" si="4"/>
        <v>0</v>
      </c>
      <c r="J26" s="331"/>
      <c r="K26" s="332">
        <f t="shared" si="22"/>
        <v>0</v>
      </c>
      <c r="L26" s="332">
        <f t="shared" si="5"/>
        <v>0</v>
      </c>
      <c r="M26" s="93">
        <f t="shared" si="6"/>
        <v>0</v>
      </c>
      <c r="N26" s="301">
        <f t="shared" si="7"/>
        <v>0</v>
      </c>
      <c r="O26" s="282">
        <f t="shared" si="23"/>
        <v>0</v>
      </c>
      <c r="P26" s="331">
        <f t="shared" si="8"/>
        <v>0</v>
      </c>
      <c r="Q26" s="332">
        <f t="shared" si="24"/>
        <v>0</v>
      </c>
      <c r="R26" s="332">
        <f t="shared" si="28"/>
        <v>0</v>
      </c>
      <c r="S26" s="93">
        <f t="shared" si="9"/>
        <v>0</v>
      </c>
      <c r="T26" s="301">
        <f t="shared" si="0"/>
        <v>0</v>
      </c>
      <c r="U26" s="282">
        <f t="shared" si="25"/>
        <v>0</v>
      </c>
      <c r="V26" s="331">
        <f t="shared" si="10"/>
        <v>0</v>
      </c>
      <c r="W26" s="332">
        <f t="shared" si="11"/>
        <v>0</v>
      </c>
      <c r="X26" s="332">
        <f t="shared" si="12"/>
        <v>0</v>
      </c>
      <c r="Y26" s="93">
        <f t="shared" si="13"/>
        <v>0</v>
      </c>
      <c r="Z26" s="301">
        <f t="shared" si="1"/>
        <v>0</v>
      </c>
      <c r="AA26" s="282">
        <f t="shared" si="26"/>
        <v>0</v>
      </c>
      <c r="AB26" s="331">
        <f t="shared" si="14"/>
        <v>0</v>
      </c>
      <c r="AC26" s="332">
        <f t="shared" si="15"/>
        <v>0</v>
      </c>
      <c r="AD26" s="332">
        <f t="shared" si="16"/>
        <v>0</v>
      </c>
      <c r="AE26" s="93">
        <f t="shared" si="17"/>
        <v>0</v>
      </c>
      <c r="AF26" s="301">
        <f t="shared" si="2"/>
        <v>0</v>
      </c>
      <c r="AG26" s="282">
        <f t="shared" si="27"/>
        <v>0</v>
      </c>
      <c r="AH26" s="331">
        <f t="shared" si="18"/>
        <v>0</v>
      </c>
      <c r="AI26" s="346">
        <f t="shared" si="19"/>
        <v>0</v>
      </c>
      <c r="AJ26" s="334">
        <f t="shared" si="20"/>
        <v>0</v>
      </c>
      <c r="AK26" s="335">
        <f t="shared" si="21"/>
        <v>0</v>
      </c>
      <c r="AL26" s="33">
        <f t="shared" si="3"/>
        <v>0</v>
      </c>
      <c r="AM26" s="34"/>
      <c r="AN26" s="98"/>
      <c r="AO26" s="98"/>
      <c r="AP26" s="98"/>
      <c r="AQ26" s="98"/>
      <c r="AR26" s="98"/>
      <c r="AS26" s="98"/>
      <c r="AT26" s="98"/>
      <c r="AU26" s="98"/>
      <c r="AV26" s="1"/>
      <c r="AW26" s="1"/>
      <c r="AX26" s="1"/>
    </row>
    <row r="27" spans="1:50" ht="15" customHeight="1" x14ac:dyDescent="0.35">
      <c r="A27" s="606"/>
      <c r="B27" s="310"/>
      <c r="C27" s="277"/>
      <c r="D27" s="278"/>
      <c r="E27" s="319"/>
      <c r="F27" s="279"/>
      <c r="G27" s="280"/>
      <c r="H27" s="282"/>
      <c r="I27" s="331">
        <f t="shared" si="4"/>
        <v>0</v>
      </c>
      <c r="J27" s="331"/>
      <c r="K27" s="332">
        <f t="shared" si="22"/>
        <v>0</v>
      </c>
      <c r="L27" s="332">
        <f t="shared" si="5"/>
        <v>0</v>
      </c>
      <c r="M27" s="93">
        <f t="shared" si="6"/>
        <v>0</v>
      </c>
      <c r="N27" s="301">
        <f t="shared" si="7"/>
        <v>0</v>
      </c>
      <c r="O27" s="282">
        <f t="shared" si="23"/>
        <v>0</v>
      </c>
      <c r="P27" s="331">
        <f t="shared" si="8"/>
        <v>0</v>
      </c>
      <c r="Q27" s="332">
        <f t="shared" si="24"/>
        <v>0</v>
      </c>
      <c r="R27" s="332">
        <f t="shared" si="28"/>
        <v>0</v>
      </c>
      <c r="S27" s="93">
        <f t="shared" si="9"/>
        <v>0</v>
      </c>
      <c r="T27" s="301">
        <f t="shared" si="0"/>
        <v>0</v>
      </c>
      <c r="U27" s="282">
        <f t="shared" si="25"/>
        <v>0</v>
      </c>
      <c r="V27" s="331">
        <f t="shared" si="10"/>
        <v>0</v>
      </c>
      <c r="W27" s="332">
        <f t="shared" si="11"/>
        <v>0</v>
      </c>
      <c r="X27" s="332">
        <f t="shared" si="12"/>
        <v>0</v>
      </c>
      <c r="Y27" s="93">
        <f t="shared" si="13"/>
        <v>0</v>
      </c>
      <c r="Z27" s="301">
        <f t="shared" si="1"/>
        <v>0</v>
      </c>
      <c r="AA27" s="282">
        <f t="shared" si="26"/>
        <v>0</v>
      </c>
      <c r="AB27" s="331">
        <f t="shared" si="14"/>
        <v>0</v>
      </c>
      <c r="AC27" s="332">
        <f t="shared" si="15"/>
        <v>0</v>
      </c>
      <c r="AD27" s="332">
        <f t="shared" si="16"/>
        <v>0</v>
      </c>
      <c r="AE27" s="93">
        <f t="shared" si="17"/>
        <v>0</v>
      </c>
      <c r="AF27" s="301">
        <f t="shared" si="2"/>
        <v>0</v>
      </c>
      <c r="AG27" s="282">
        <f t="shared" si="27"/>
        <v>0</v>
      </c>
      <c r="AH27" s="331">
        <f t="shared" si="18"/>
        <v>0</v>
      </c>
      <c r="AI27" s="346">
        <f t="shared" si="19"/>
        <v>0</v>
      </c>
      <c r="AJ27" s="334">
        <f t="shared" si="20"/>
        <v>0</v>
      </c>
      <c r="AK27" s="335">
        <f t="shared" si="21"/>
        <v>0</v>
      </c>
      <c r="AL27" s="33">
        <f t="shared" si="3"/>
        <v>0</v>
      </c>
      <c r="AM27" s="34"/>
      <c r="AN27" s="98"/>
      <c r="AO27" s="98"/>
      <c r="AP27" s="98"/>
      <c r="AQ27" s="98"/>
      <c r="AR27" s="98"/>
      <c r="AS27" s="98"/>
      <c r="AT27" s="98"/>
      <c r="AU27" s="98"/>
      <c r="AV27" s="1"/>
      <c r="AW27" s="1"/>
      <c r="AX27" s="1"/>
    </row>
    <row r="28" spans="1:50" ht="15" customHeight="1" x14ac:dyDescent="0.35">
      <c r="A28" s="606"/>
      <c r="B28" s="310"/>
      <c r="C28" s="277"/>
      <c r="D28" s="278"/>
      <c r="E28" s="319"/>
      <c r="F28" s="279"/>
      <c r="G28" s="280"/>
      <c r="H28" s="282"/>
      <c r="I28" s="333">
        <f>H28*12</f>
        <v>0</v>
      </c>
      <c r="J28" s="333"/>
      <c r="K28" s="334">
        <f t="shared" si="22"/>
        <v>0</v>
      </c>
      <c r="L28" s="332">
        <f t="shared" si="5"/>
        <v>0</v>
      </c>
      <c r="M28" s="335">
        <f t="shared" si="6"/>
        <v>0</v>
      </c>
      <c r="N28" s="301">
        <f t="shared" si="7"/>
        <v>0</v>
      </c>
      <c r="O28" s="282">
        <f t="shared" si="23"/>
        <v>0</v>
      </c>
      <c r="P28" s="333">
        <f>O28*12</f>
        <v>0</v>
      </c>
      <c r="Q28" s="334">
        <f t="shared" si="24"/>
        <v>0</v>
      </c>
      <c r="R28" s="332">
        <f t="shared" si="28"/>
        <v>0</v>
      </c>
      <c r="S28" s="335">
        <f t="shared" si="9"/>
        <v>0</v>
      </c>
      <c r="T28" s="301">
        <f t="shared" si="0"/>
        <v>0</v>
      </c>
      <c r="U28" s="282">
        <f t="shared" si="25"/>
        <v>0</v>
      </c>
      <c r="V28" s="333">
        <f>U28*12</f>
        <v>0</v>
      </c>
      <c r="W28" s="334">
        <f t="shared" si="11"/>
        <v>0</v>
      </c>
      <c r="X28" s="332">
        <f t="shared" si="12"/>
        <v>0</v>
      </c>
      <c r="Y28" s="335">
        <f t="shared" si="13"/>
        <v>0</v>
      </c>
      <c r="Z28" s="301">
        <f t="shared" si="1"/>
        <v>0</v>
      </c>
      <c r="AA28" s="282">
        <f t="shared" si="26"/>
        <v>0</v>
      </c>
      <c r="AB28" s="333">
        <f>AA28*12</f>
        <v>0</v>
      </c>
      <c r="AC28" s="334">
        <f t="shared" si="15"/>
        <v>0</v>
      </c>
      <c r="AD28" s="332">
        <f t="shared" si="16"/>
        <v>0</v>
      </c>
      <c r="AE28" s="335">
        <f t="shared" si="17"/>
        <v>0</v>
      </c>
      <c r="AF28" s="301">
        <f t="shared" si="2"/>
        <v>0</v>
      </c>
      <c r="AG28" s="282">
        <f t="shared" si="27"/>
        <v>0</v>
      </c>
      <c r="AH28" s="333">
        <f>AG28*12</f>
        <v>0</v>
      </c>
      <c r="AI28" s="345">
        <f t="shared" si="19"/>
        <v>0</v>
      </c>
      <c r="AJ28" s="334">
        <f t="shared" si="20"/>
        <v>0</v>
      </c>
      <c r="AK28" s="335">
        <f t="shared" si="21"/>
        <v>0</v>
      </c>
      <c r="AL28" s="33">
        <f t="shared" si="3"/>
        <v>0</v>
      </c>
      <c r="AM28" s="34"/>
      <c r="AN28" s="99"/>
      <c r="AO28" s="98"/>
      <c r="AP28" s="98"/>
      <c r="AQ28" s="98"/>
      <c r="AR28" s="98"/>
      <c r="AS28" s="98"/>
      <c r="AT28" s="98"/>
      <c r="AU28" s="98"/>
      <c r="AV28" s="1"/>
      <c r="AW28" s="1"/>
      <c r="AX28" s="1"/>
    </row>
    <row r="29" spans="1:50" ht="15" customHeight="1" x14ac:dyDescent="0.35">
      <c r="A29" s="606"/>
      <c r="B29" s="310"/>
      <c r="C29" s="277"/>
      <c r="D29" s="278"/>
      <c r="E29" s="319"/>
      <c r="F29" s="279"/>
      <c r="G29" s="280"/>
      <c r="H29" s="282"/>
      <c r="I29" s="333">
        <f t="shared" ref="I29:I34" si="29">H29*12</f>
        <v>0</v>
      </c>
      <c r="J29" s="333"/>
      <c r="K29" s="334">
        <f t="shared" si="22"/>
        <v>0</v>
      </c>
      <c r="L29" s="332">
        <f t="shared" si="5"/>
        <v>0</v>
      </c>
      <c r="M29" s="335">
        <f t="shared" si="6"/>
        <v>0</v>
      </c>
      <c r="N29" s="301">
        <f t="shared" si="7"/>
        <v>0</v>
      </c>
      <c r="O29" s="282">
        <f t="shared" si="23"/>
        <v>0</v>
      </c>
      <c r="P29" s="333">
        <f t="shared" ref="P29:P34" si="30">O29*12</f>
        <v>0</v>
      </c>
      <c r="Q29" s="334">
        <f t="shared" si="24"/>
        <v>0</v>
      </c>
      <c r="R29" s="332">
        <f t="shared" si="28"/>
        <v>0</v>
      </c>
      <c r="S29" s="335">
        <f t="shared" si="9"/>
        <v>0</v>
      </c>
      <c r="T29" s="301">
        <f t="shared" si="0"/>
        <v>0</v>
      </c>
      <c r="U29" s="282">
        <f t="shared" si="25"/>
        <v>0</v>
      </c>
      <c r="V29" s="333">
        <f t="shared" ref="V29:V34" si="31">U29*12</f>
        <v>0</v>
      </c>
      <c r="W29" s="334">
        <f t="shared" si="11"/>
        <v>0</v>
      </c>
      <c r="X29" s="332">
        <f t="shared" si="12"/>
        <v>0</v>
      </c>
      <c r="Y29" s="335">
        <f t="shared" si="13"/>
        <v>0</v>
      </c>
      <c r="Z29" s="301">
        <f t="shared" si="1"/>
        <v>0</v>
      </c>
      <c r="AA29" s="282">
        <f t="shared" si="26"/>
        <v>0</v>
      </c>
      <c r="AB29" s="333">
        <f t="shared" ref="AB29:AB34" si="32">AA29*12</f>
        <v>0</v>
      </c>
      <c r="AC29" s="334">
        <f t="shared" si="15"/>
        <v>0</v>
      </c>
      <c r="AD29" s="332">
        <f t="shared" si="16"/>
        <v>0</v>
      </c>
      <c r="AE29" s="335">
        <f t="shared" si="17"/>
        <v>0</v>
      </c>
      <c r="AF29" s="301">
        <f t="shared" si="2"/>
        <v>0</v>
      </c>
      <c r="AG29" s="282">
        <f t="shared" si="27"/>
        <v>0</v>
      </c>
      <c r="AH29" s="333">
        <f t="shared" ref="AH29:AH34" si="33">AG29*12</f>
        <v>0</v>
      </c>
      <c r="AI29" s="345">
        <f t="shared" si="19"/>
        <v>0</v>
      </c>
      <c r="AJ29" s="334">
        <f t="shared" si="20"/>
        <v>0</v>
      </c>
      <c r="AK29" s="335">
        <f t="shared" si="21"/>
        <v>0</v>
      </c>
      <c r="AL29" s="33">
        <f t="shared" si="3"/>
        <v>0</v>
      </c>
      <c r="AM29" s="34"/>
      <c r="AN29" s="99"/>
      <c r="AO29" s="98"/>
      <c r="AP29" s="98"/>
      <c r="AQ29" s="98"/>
      <c r="AR29" s="98"/>
      <c r="AS29" s="98"/>
      <c r="AT29" s="98"/>
      <c r="AU29" s="98"/>
      <c r="AV29" s="1"/>
      <c r="AW29" s="1"/>
      <c r="AX29" s="1"/>
    </row>
    <row r="30" spans="1:50" ht="15" customHeight="1" x14ac:dyDescent="0.35">
      <c r="A30" s="606"/>
      <c r="B30" s="310"/>
      <c r="C30" s="277"/>
      <c r="D30" s="278"/>
      <c r="E30" s="319"/>
      <c r="F30" s="279"/>
      <c r="G30" s="280"/>
      <c r="H30" s="282"/>
      <c r="I30" s="333">
        <f t="shared" si="29"/>
        <v>0</v>
      </c>
      <c r="J30" s="333"/>
      <c r="K30" s="334">
        <f t="shared" si="22"/>
        <v>0</v>
      </c>
      <c r="L30" s="332">
        <f t="shared" si="5"/>
        <v>0</v>
      </c>
      <c r="M30" s="335">
        <f t="shared" si="6"/>
        <v>0</v>
      </c>
      <c r="N30" s="301">
        <f t="shared" si="7"/>
        <v>0</v>
      </c>
      <c r="O30" s="282">
        <f t="shared" si="23"/>
        <v>0</v>
      </c>
      <c r="P30" s="333">
        <f t="shared" si="30"/>
        <v>0</v>
      </c>
      <c r="Q30" s="334">
        <f t="shared" si="24"/>
        <v>0</v>
      </c>
      <c r="R30" s="332">
        <f t="shared" si="28"/>
        <v>0</v>
      </c>
      <c r="S30" s="335">
        <f t="shared" si="9"/>
        <v>0</v>
      </c>
      <c r="T30" s="301">
        <f t="shared" si="0"/>
        <v>0</v>
      </c>
      <c r="U30" s="282">
        <f t="shared" si="25"/>
        <v>0</v>
      </c>
      <c r="V30" s="333">
        <f t="shared" si="31"/>
        <v>0</v>
      </c>
      <c r="W30" s="334">
        <f t="shared" si="11"/>
        <v>0</v>
      </c>
      <c r="X30" s="332">
        <f t="shared" si="12"/>
        <v>0</v>
      </c>
      <c r="Y30" s="335">
        <f t="shared" si="13"/>
        <v>0</v>
      </c>
      <c r="Z30" s="301">
        <f t="shared" si="1"/>
        <v>0</v>
      </c>
      <c r="AA30" s="282">
        <f t="shared" si="26"/>
        <v>0</v>
      </c>
      <c r="AB30" s="333">
        <f t="shared" si="32"/>
        <v>0</v>
      </c>
      <c r="AC30" s="334">
        <f t="shared" si="15"/>
        <v>0</v>
      </c>
      <c r="AD30" s="332">
        <f t="shared" si="16"/>
        <v>0</v>
      </c>
      <c r="AE30" s="335">
        <f t="shared" si="17"/>
        <v>0</v>
      </c>
      <c r="AF30" s="301">
        <f t="shared" si="2"/>
        <v>0</v>
      </c>
      <c r="AG30" s="282">
        <f t="shared" si="27"/>
        <v>0</v>
      </c>
      <c r="AH30" s="333">
        <f t="shared" si="33"/>
        <v>0</v>
      </c>
      <c r="AI30" s="345">
        <f t="shared" si="19"/>
        <v>0</v>
      </c>
      <c r="AJ30" s="334">
        <f t="shared" si="20"/>
        <v>0</v>
      </c>
      <c r="AK30" s="335">
        <f t="shared" si="21"/>
        <v>0</v>
      </c>
      <c r="AL30" s="33">
        <f t="shared" si="3"/>
        <v>0</v>
      </c>
      <c r="AM30" s="34"/>
      <c r="AN30" s="99"/>
      <c r="AO30" s="98"/>
      <c r="AP30" s="98"/>
      <c r="AQ30" s="98"/>
      <c r="AR30" s="98"/>
      <c r="AS30" s="98"/>
      <c r="AT30" s="98"/>
      <c r="AU30" s="98"/>
      <c r="AV30" s="1"/>
      <c r="AW30" s="1"/>
      <c r="AX30" s="1"/>
    </row>
    <row r="31" spans="1:50" ht="15" customHeight="1" x14ac:dyDescent="0.35">
      <c r="A31" s="606"/>
      <c r="B31" s="310"/>
      <c r="C31" s="277"/>
      <c r="D31" s="278" t="s">
        <v>83</v>
      </c>
      <c r="E31" s="319"/>
      <c r="F31" s="279"/>
      <c r="G31" s="280">
        <v>36000</v>
      </c>
      <c r="H31" s="282"/>
      <c r="I31" s="333">
        <f t="shared" si="29"/>
        <v>0</v>
      </c>
      <c r="J31" s="333"/>
      <c r="K31" s="334">
        <f t="shared" si="22"/>
        <v>0</v>
      </c>
      <c r="L31" s="308"/>
      <c r="M31" s="335">
        <f>ROUND(L31+K31,0)</f>
        <v>0</v>
      </c>
      <c r="N31" s="301">
        <f>ROUND(IF($F31="y",$G31*(1+K$6),$G31),0)</f>
        <v>36000</v>
      </c>
      <c r="O31" s="282">
        <f t="shared" si="23"/>
        <v>0</v>
      </c>
      <c r="P31" s="333">
        <f t="shared" si="30"/>
        <v>0</v>
      </c>
      <c r="Q31" s="334">
        <f t="shared" si="24"/>
        <v>0</v>
      </c>
      <c r="R31" s="490"/>
      <c r="S31" s="335">
        <f t="shared" si="9"/>
        <v>0</v>
      </c>
      <c r="T31" s="301">
        <f t="shared" si="0"/>
        <v>36000</v>
      </c>
      <c r="U31" s="282">
        <f t="shared" si="25"/>
        <v>0</v>
      </c>
      <c r="V31" s="333">
        <f t="shared" si="31"/>
        <v>0</v>
      </c>
      <c r="W31" s="334">
        <f t="shared" si="11"/>
        <v>0</v>
      </c>
      <c r="X31" s="490"/>
      <c r="Y31" s="335">
        <f t="shared" si="13"/>
        <v>0</v>
      </c>
      <c r="Z31" s="301">
        <f t="shared" si="1"/>
        <v>36000</v>
      </c>
      <c r="AA31" s="282">
        <f t="shared" si="26"/>
        <v>0</v>
      </c>
      <c r="AB31" s="333">
        <f t="shared" si="32"/>
        <v>0</v>
      </c>
      <c r="AC31" s="334">
        <f t="shared" si="15"/>
        <v>0</v>
      </c>
      <c r="AD31" s="490"/>
      <c r="AE31" s="335">
        <f t="shared" si="17"/>
        <v>0</v>
      </c>
      <c r="AF31" s="301">
        <f t="shared" si="2"/>
        <v>36000</v>
      </c>
      <c r="AG31" s="282">
        <f t="shared" si="27"/>
        <v>0</v>
      </c>
      <c r="AH31" s="333">
        <f t="shared" si="33"/>
        <v>0</v>
      </c>
      <c r="AI31" s="345">
        <f t="shared" si="19"/>
        <v>0</v>
      </c>
      <c r="AJ31" s="491"/>
      <c r="AK31" s="335">
        <f t="shared" si="21"/>
        <v>0</v>
      </c>
      <c r="AL31" s="33">
        <f t="shared" si="3"/>
        <v>0</v>
      </c>
      <c r="AM31" s="34"/>
      <c r="AN31" s="99"/>
      <c r="AO31" s="98"/>
      <c r="AP31" s="98"/>
      <c r="AQ31" s="98"/>
      <c r="AR31" s="98"/>
      <c r="AS31" s="98"/>
      <c r="AT31" s="98"/>
      <c r="AU31" s="98"/>
      <c r="AV31" s="1"/>
      <c r="AW31" s="1"/>
      <c r="AX31" s="1"/>
    </row>
    <row r="32" spans="1:50" ht="15" customHeight="1" x14ac:dyDescent="0.35">
      <c r="A32" s="606"/>
      <c r="B32" s="310"/>
      <c r="C32" s="277"/>
      <c r="D32" s="278" t="s">
        <v>83</v>
      </c>
      <c r="E32" s="319"/>
      <c r="F32" s="279"/>
      <c r="G32" s="280">
        <v>36000</v>
      </c>
      <c r="H32" s="282"/>
      <c r="I32" s="333">
        <f t="shared" si="29"/>
        <v>0</v>
      </c>
      <c r="J32" s="333"/>
      <c r="K32" s="334">
        <f t="shared" si="22"/>
        <v>0</v>
      </c>
      <c r="L32" s="307"/>
      <c r="M32" s="335">
        <f>ROUND(L32+K32,0)</f>
        <v>0</v>
      </c>
      <c r="N32" s="301">
        <f>ROUND(IF($F32="y",$G32*(1+K$6),$G32),0)</f>
        <v>36000</v>
      </c>
      <c r="O32" s="282">
        <f t="shared" si="23"/>
        <v>0</v>
      </c>
      <c r="P32" s="333">
        <f t="shared" si="30"/>
        <v>0</v>
      </c>
      <c r="Q32" s="334">
        <f t="shared" si="24"/>
        <v>0</v>
      </c>
      <c r="R32" s="308"/>
      <c r="S32" s="335">
        <f t="shared" si="9"/>
        <v>0</v>
      </c>
      <c r="T32" s="301">
        <f t="shared" si="0"/>
        <v>36000</v>
      </c>
      <c r="U32" s="282">
        <f t="shared" si="25"/>
        <v>0</v>
      </c>
      <c r="V32" s="333">
        <f t="shared" si="31"/>
        <v>0</v>
      </c>
      <c r="W32" s="334">
        <f t="shared" si="11"/>
        <v>0</v>
      </c>
      <c r="X32" s="308"/>
      <c r="Y32" s="335">
        <f t="shared" si="13"/>
        <v>0</v>
      </c>
      <c r="Z32" s="301">
        <f t="shared" si="1"/>
        <v>36000</v>
      </c>
      <c r="AA32" s="282">
        <f t="shared" si="26"/>
        <v>0</v>
      </c>
      <c r="AB32" s="333">
        <f t="shared" si="32"/>
        <v>0</v>
      </c>
      <c r="AC32" s="334">
        <f t="shared" si="15"/>
        <v>0</v>
      </c>
      <c r="AD32" s="308"/>
      <c r="AE32" s="335">
        <f t="shared" si="17"/>
        <v>0</v>
      </c>
      <c r="AF32" s="301">
        <f t="shared" si="2"/>
        <v>36000</v>
      </c>
      <c r="AG32" s="282">
        <f t="shared" si="27"/>
        <v>0</v>
      </c>
      <c r="AH32" s="333">
        <f t="shared" si="33"/>
        <v>0</v>
      </c>
      <c r="AI32" s="345">
        <f t="shared" si="19"/>
        <v>0</v>
      </c>
      <c r="AJ32" s="307"/>
      <c r="AK32" s="335">
        <f>ROUND(AJ32+AI32,0)</f>
        <v>0</v>
      </c>
      <c r="AL32" s="33">
        <f>AK32+AE32+Y32+S32+M32</f>
        <v>0</v>
      </c>
      <c r="AM32" s="34"/>
      <c r="AN32" s="99"/>
      <c r="AO32" s="98"/>
      <c r="AP32" s="98"/>
      <c r="AQ32" s="98"/>
      <c r="AR32" s="98"/>
      <c r="AS32" s="98"/>
      <c r="AT32" s="98"/>
      <c r="AU32" s="98"/>
      <c r="AV32" s="1"/>
      <c r="AW32" s="1"/>
      <c r="AX32" s="1"/>
    </row>
    <row r="33" spans="1:50" ht="15" customHeight="1" x14ac:dyDescent="0.35">
      <c r="A33" s="606"/>
      <c r="B33" s="310"/>
      <c r="C33" s="277"/>
      <c r="D33" s="278" t="s">
        <v>83</v>
      </c>
      <c r="E33" s="319"/>
      <c r="F33" s="279"/>
      <c r="G33" s="280">
        <v>36000</v>
      </c>
      <c r="H33" s="282"/>
      <c r="I33" s="333">
        <f t="shared" si="29"/>
        <v>0</v>
      </c>
      <c r="J33" s="333"/>
      <c r="K33" s="334">
        <f t="shared" si="22"/>
        <v>0</v>
      </c>
      <c r="L33" s="307"/>
      <c r="M33" s="335">
        <f t="shared" si="6"/>
        <v>0</v>
      </c>
      <c r="N33" s="301">
        <f t="shared" si="7"/>
        <v>36000</v>
      </c>
      <c r="O33" s="282">
        <f t="shared" si="23"/>
        <v>0</v>
      </c>
      <c r="P33" s="333">
        <f t="shared" si="30"/>
        <v>0</v>
      </c>
      <c r="Q33" s="334">
        <f t="shared" si="24"/>
        <v>0</v>
      </c>
      <c r="R33" s="308"/>
      <c r="S33" s="335">
        <f t="shared" si="9"/>
        <v>0</v>
      </c>
      <c r="T33" s="301">
        <f t="shared" si="0"/>
        <v>36000</v>
      </c>
      <c r="U33" s="282">
        <f t="shared" si="25"/>
        <v>0</v>
      </c>
      <c r="V33" s="333">
        <f t="shared" si="31"/>
        <v>0</v>
      </c>
      <c r="W33" s="334">
        <f t="shared" si="11"/>
        <v>0</v>
      </c>
      <c r="X33" s="308"/>
      <c r="Y33" s="335">
        <f t="shared" si="13"/>
        <v>0</v>
      </c>
      <c r="Z33" s="301">
        <f t="shared" si="1"/>
        <v>36000</v>
      </c>
      <c r="AA33" s="282">
        <f t="shared" si="26"/>
        <v>0</v>
      </c>
      <c r="AB33" s="333">
        <f t="shared" si="32"/>
        <v>0</v>
      </c>
      <c r="AC33" s="334">
        <f t="shared" si="15"/>
        <v>0</v>
      </c>
      <c r="AD33" s="308"/>
      <c r="AE33" s="335">
        <f t="shared" si="17"/>
        <v>0</v>
      </c>
      <c r="AF33" s="301">
        <f t="shared" si="2"/>
        <v>36000</v>
      </c>
      <c r="AG33" s="282">
        <f t="shared" si="27"/>
        <v>0</v>
      </c>
      <c r="AH33" s="333">
        <f t="shared" si="33"/>
        <v>0</v>
      </c>
      <c r="AI33" s="345">
        <f t="shared" si="19"/>
        <v>0</v>
      </c>
      <c r="AJ33" s="307"/>
      <c r="AK33" s="335">
        <f t="shared" si="21"/>
        <v>0</v>
      </c>
      <c r="AL33" s="33">
        <f t="shared" si="3"/>
        <v>0</v>
      </c>
      <c r="AM33" s="34"/>
      <c r="AN33" s="99"/>
      <c r="AO33" s="98"/>
      <c r="AP33" s="98"/>
      <c r="AQ33" s="98"/>
      <c r="AR33" s="98"/>
      <c r="AS33" s="98"/>
      <c r="AT33" s="98"/>
      <c r="AU33" s="98"/>
      <c r="AV33" s="1"/>
      <c r="AW33" s="1"/>
      <c r="AX33" s="1"/>
    </row>
    <row r="34" spans="1:50" ht="15" customHeight="1" thickBot="1" x14ac:dyDescent="0.4">
      <c r="A34" s="606"/>
      <c r="B34" s="312"/>
      <c r="C34" s="284"/>
      <c r="D34" s="285" t="s">
        <v>83</v>
      </c>
      <c r="E34" s="320"/>
      <c r="F34" s="286"/>
      <c r="G34" s="412">
        <v>36000</v>
      </c>
      <c r="H34" s="287"/>
      <c r="I34" s="336">
        <f t="shared" si="29"/>
        <v>0</v>
      </c>
      <c r="J34" s="336"/>
      <c r="K34" s="337">
        <f t="shared" si="22"/>
        <v>0</v>
      </c>
      <c r="L34" s="307"/>
      <c r="M34" s="338">
        <f t="shared" si="6"/>
        <v>0</v>
      </c>
      <c r="N34" s="301">
        <f t="shared" si="7"/>
        <v>36000</v>
      </c>
      <c r="O34" s="287">
        <f t="shared" si="23"/>
        <v>0</v>
      </c>
      <c r="P34" s="336">
        <f t="shared" si="30"/>
        <v>0</v>
      </c>
      <c r="Q34" s="337">
        <f t="shared" si="24"/>
        <v>0</v>
      </c>
      <c r="R34" s="308"/>
      <c r="S34" s="338">
        <f t="shared" si="9"/>
        <v>0</v>
      </c>
      <c r="T34" s="301">
        <f t="shared" si="0"/>
        <v>36000</v>
      </c>
      <c r="U34" s="287">
        <f>IF($S$12="yes",O34,0)</f>
        <v>0</v>
      </c>
      <c r="V34" s="336">
        <f t="shared" si="31"/>
        <v>0</v>
      </c>
      <c r="W34" s="337">
        <f t="shared" si="11"/>
        <v>0</v>
      </c>
      <c r="X34" s="308"/>
      <c r="Y34" s="338">
        <f t="shared" si="13"/>
        <v>0</v>
      </c>
      <c r="Z34" s="301">
        <f t="shared" si="1"/>
        <v>36000</v>
      </c>
      <c r="AA34" s="287">
        <f>IF($S$12="yes",U34,0)</f>
        <v>0</v>
      </c>
      <c r="AB34" s="336">
        <f t="shared" si="32"/>
        <v>0</v>
      </c>
      <c r="AC34" s="337">
        <f t="shared" si="15"/>
        <v>0</v>
      </c>
      <c r="AD34" s="308"/>
      <c r="AE34" s="338">
        <f t="shared" si="17"/>
        <v>0</v>
      </c>
      <c r="AF34" s="301">
        <f t="shared" si="2"/>
        <v>36000</v>
      </c>
      <c r="AG34" s="287">
        <f>IF($S$12="yes",AA34,0)</f>
        <v>0</v>
      </c>
      <c r="AH34" s="336">
        <f t="shared" si="33"/>
        <v>0</v>
      </c>
      <c r="AI34" s="347">
        <f t="shared" si="19"/>
        <v>0</v>
      </c>
      <c r="AJ34" s="307"/>
      <c r="AK34" s="338">
        <f t="shared" si="21"/>
        <v>0</v>
      </c>
      <c r="AL34" s="35">
        <f t="shared" si="3"/>
        <v>0</v>
      </c>
      <c r="AM34" s="36"/>
      <c r="AN34" s="99"/>
      <c r="AO34" s="98"/>
      <c r="AP34" s="98"/>
      <c r="AQ34" s="98"/>
      <c r="AR34" s="98"/>
      <c r="AS34" s="98"/>
      <c r="AT34" s="98"/>
      <c r="AU34" s="98"/>
      <c r="AV34" s="1"/>
      <c r="AW34" s="1"/>
      <c r="AX34" s="1"/>
    </row>
    <row r="35" spans="1:50" ht="16.5" customHeight="1" thickTop="1" thickBot="1" x14ac:dyDescent="0.35">
      <c r="A35" s="607"/>
      <c r="B35" s="608" t="s">
        <v>11</v>
      </c>
      <c r="C35" s="609"/>
      <c r="D35" s="609"/>
      <c r="E35" s="609"/>
      <c r="F35" s="609"/>
      <c r="G35" s="609"/>
      <c r="H35" s="609"/>
      <c r="I35" s="610"/>
      <c r="J35" s="391"/>
      <c r="K35" s="96">
        <f>SUM(K15:K34)</f>
        <v>0</v>
      </c>
      <c r="L35" s="97">
        <f>SUM(L15:L34)</f>
        <v>0</v>
      </c>
      <c r="M35" s="37">
        <f>ROUND(SUM(M15:M34),0)</f>
        <v>0</v>
      </c>
      <c r="N35" s="611" t="s">
        <v>90</v>
      </c>
      <c r="O35" s="612"/>
      <c r="P35" s="613"/>
      <c r="Q35" s="94">
        <f>SUM(Q15:Q34)</f>
        <v>0</v>
      </c>
      <c r="R35" s="95">
        <f>SUM(R15:R34)</f>
        <v>0</v>
      </c>
      <c r="S35" s="37">
        <f>ROUND(SUM(S15:S34),0)</f>
        <v>0</v>
      </c>
      <c r="T35" s="611" t="s">
        <v>91</v>
      </c>
      <c r="U35" s="612"/>
      <c r="V35" s="613"/>
      <c r="W35" s="94">
        <f>SUM(W15:W34)</f>
        <v>0</v>
      </c>
      <c r="X35" s="95">
        <f>SUM(X15:X34)</f>
        <v>0</v>
      </c>
      <c r="Y35" s="37">
        <f>ROUND(SUM(Y15:Y34),0)</f>
        <v>0</v>
      </c>
      <c r="Z35" s="611" t="s">
        <v>92</v>
      </c>
      <c r="AA35" s="612"/>
      <c r="AB35" s="613"/>
      <c r="AC35" s="94">
        <f>SUM(AC15:AC34)</f>
        <v>0</v>
      </c>
      <c r="AD35" s="95">
        <f>SUM(AD15:AD34)</f>
        <v>0</v>
      </c>
      <c r="AE35" s="37">
        <f>ROUND(SUM(AE15:AE34),0)</f>
        <v>0</v>
      </c>
      <c r="AF35" s="611" t="s">
        <v>93</v>
      </c>
      <c r="AG35" s="612"/>
      <c r="AH35" s="613"/>
      <c r="AI35" s="94">
        <f>SUM(AI15:AI34)</f>
        <v>0</v>
      </c>
      <c r="AJ35" s="95">
        <f>SUM(AJ15:AJ34)</f>
        <v>0</v>
      </c>
      <c r="AK35" s="37">
        <f>ROUND(SUM(AK15:AK34),0)</f>
        <v>0</v>
      </c>
      <c r="AL35" s="38">
        <f>ROUND(AK35+AE35+Y35+S35+M35,0)</f>
        <v>0</v>
      </c>
      <c r="AM35" s="50" t="b">
        <f>IF(AL35=SUM(AL15:AL34),TRUE)</f>
        <v>1</v>
      </c>
      <c r="AN35" s="98"/>
      <c r="AO35" s="98"/>
      <c r="AP35" s="98"/>
      <c r="AQ35" s="98"/>
      <c r="AR35" s="98"/>
      <c r="AS35" s="98"/>
      <c r="AT35" s="98"/>
      <c r="AU35" s="98"/>
      <c r="AV35" s="1"/>
      <c r="AW35" s="1"/>
      <c r="AX35" s="1"/>
    </row>
    <row r="36" spans="1:50" s="1" customFormat="1" ht="9.75" customHeight="1" thickBot="1" x14ac:dyDescent="0.35">
      <c r="A36" s="103"/>
      <c r="B36" s="51"/>
      <c r="C36" s="51"/>
      <c r="D36" s="51"/>
      <c r="E36" s="51"/>
      <c r="F36" s="51"/>
      <c r="G36" s="51"/>
      <c r="H36" s="51"/>
      <c r="I36" s="51"/>
      <c r="J36" s="51"/>
      <c r="K36" s="104"/>
      <c r="L36" s="104"/>
      <c r="M36" s="52"/>
      <c r="N36" s="15"/>
      <c r="O36" s="15"/>
      <c r="P36" s="15"/>
      <c r="Q36" s="105"/>
      <c r="R36" s="104"/>
      <c r="S36" s="52"/>
      <c r="T36" s="15"/>
      <c r="U36" s="15"/>
      <c r="V36" s="15"/>
      <c r="W36" s="105"/>
      <c r="X36" s="104"/>
      <c r="Y36" s="52"/>
      <c r="Z36" s="15"/>
      <c r="AA36" s="15"/>
      <c r="AB36" s="15"/>
      <c r="AC36" s="105"/>
      <c r="AD36" s="104"/>
      <c r="AE36" s="52"/>
      <c r="AF36" s="15"/>
      <c r="AG36" s="15"/>
      <c r="AH36" s="15"/>
      <c r="AI36" s="105"/>
      <c r="AJ36" s="104"/>
      <c r="AK36" s="52"/>
      <c r="AL36" s="53"/>
      <c r="AM36" s="53"/>
      <c r="AN36" s="98"/>
      <c r="AO36" s="98"/>
      <c r="AP36" s="98"/>
      <c r="AQ36" s="98"/>
      <c r="AR36" s="98"/>
      <c r="AS36" s="98"/>
      <c r="AT36" s="98"/>
      <c r="AU36" s="98"/>
    </row>
    <row r="37" spans="1:50" ht="26.25" customHeight="1" thickBot="1" x14ac:dyDescent="0.5">
      <c r="A37" s="605" t="s">
        <v>214</v>
      </c>
      <c r="B37" s="537" t="s">
        <v>12</v>
      </c>
      <c r="C37" s="538"/>
      <c r="D37" s="538"/>
      <c r="E37" s="538"/>
      <c r="F37" s="575"/>
      <c r="G37" s="40"/>
      <c r="H37" s="40"/>
      <c r="I37" s="40"/>
      <c r="J37" s="40"/>
      <c r="K37" s="40"/>
      <c r="L37" s="40"/>
      <c r="M37" s="41"/>
      <c r="N37" s="42"/>
      <c r="O37" s="40"/>
      <c r="P37" s="40"/>
      <c r="Q37" s="40"/>
      <c r="R37" s="40"/>
      <c r="S37" s="41"/>
      <c r="T37" s="42"/>
      <c r="U37" s="40"/>
      <c r="V37" s="40"/>
      <c r="W37" s="40"/>
      <c r="X37" s="40"/>
      <c r="Y37" s="41"/>
      <c r="Z37" s="42"/>
      <c r="AA37" s="40"/>
      <c r="AB37" s="40"/>
      <c r="AC37" s="40"/>
      <c r="AD37" s="40"/>
      <c r="AE37" s="41"/>
      <c r="AF37" s="42"/>
      <c r="AG37" s="40"/>
      <c r="AH37" s="40"/>
      <c r="AI37" s="40"/>
      <c r="AJ37" s="40"/>
      <c r="AK37" s="41"/>
      <c r="AL37" s="43"/>
      <c r="AM37" s="44"/>
      <c r="AN37" s="98"/>
      <c r="AO37" s="98"/>
      <c r="AP37" s="98"/>
      <c r="AQ37" s="98"/>
      <c r="AR37" s="98"/>
      <c r="AS37" s="98"/>
      <c r="AT37" s="98"/>
      <c r="AU37" s="98"/>
      <c r="AV37" s="1"/>
      <c r="AW37" s="1"/>
      <c r="AX37" s="1"/>
    </row>
    <row r="38" spans="1:50" ht="15" customHeight="1" x14ac:dyDescent="0.35">
      <c r="A38" s="606"/>
      <c r="B38" s="614" t="s">
        <v>155</v>
      </c>
      <c r="C38" s="615"/>
      <c r="D38" s="615"/>
      <c r="E38" s="615"/>
      <c r="F38" s="616"/>
      <c r="G38" s="523"/>
      <c r="H38" s="517"/>
      <c r="I38" s="517"/>
      <c r="J38" s="517"/>
      <c r="K38" s="517"/>
      <c r="L38" s="524"/>
      <c r="M38" s="288"/>
      <c r="N38" s="523"/>
      <c r="O38" s="517"/>
      <c r="P38" s="517"/>
      <c r="Q38" s="517"/>
      <c r="R38" s="524"/>
      <c r="S38" s="288"/>
      <c r="T38" s="523"/>
      <c r="U38" s="517"/>
      <c r="V38" s="517"/>
      <c r="W38" s="517"/>
      <c r="X38" s="524"/>
      <c r="Y38" s="288"/>
      <c r="Z38" s="523"/>
      <c r="AA38" s="517"/>
      <c r="AB38" s="517"/>
      <c r="AC38" s="517"/>
      <c r="AD38" s="524"/>
      <c r="AE38" s="288"/>
      <c r="AF38" s="523"/>
      <c r="AG38" s="517"/>
      <c r="AH38" s="517"/>
      <c r="AI38" s="517"/>
      <c r="AJ38" s="524"/>
      <c r="AK38" s="288"/>
      <c r="AL38" s="33">
        <f>AK38+AE38+Y38+S38+M38</f>
        <v>0</v>
      </c>
      <c r="AM38" s="34"/>
      <c r="AN38" s="98"/>
      <c r="AO38" s="98"/>
      <c r="AP38" s="98"/>
      <c r="AQ38" s="98"/>
      <c r="AR38" s="98"/>
      <c r="AS38" s="98"/>
      <c r="AT38" s="98"/>
      <c r="AU38" s="98"/>
      <c r="AV38" s="1"/>
      <c r="AW38" s="1"/>
      <c r="AX38" s="1"/>
    </row>
    <row r="39" spans="1:50" ht="15" customHeight="1" x14ac:dyDescent="0.35">
      <c r="A39" s="606"/>
      <c r="B39" s="532" t="s">
        <v>158</v>
      </c>
      <c r="C39" s="533"/>
      <c r="D39" s="533"/>
      <c r="E39" s="533"/>
      <c r="F39" s="534"/>
      <c r="G39" s="519"/>
      <c r="H39" s="511"/>
      <c r="I39" s="511"/>
      <c r="J39" s="511"/>
      <c r="K39" s="511"/>
      <c r="L39" s="525"/>
      <c r="M39" s="288"/>
      <c r="N39" s="519"/>
      <c r="O39" s="511"/>
      <c r="P39" s="511"/>
      <c r="Q39" s="511"/>
      <c r="R39" s="525"/>
      <c r="S39" s="288"/>
      <c r="T39" s="519"/>
      <c r="U39" s="511"/>
      <c r="V39" s="511"/>
      <c r="W39" s="511"/>
      <c r="X39" s="525"/>
      <c r="Y39" s="288"/>
      <c r="Z39" s="519"/>
      <c r="AA39" s="511"/>
      <c r="AB39" s="511"/>
      <c r="AC39" s="511"/>
      <c r="AD39" s="525"/>
      <c r="AE39" s="288"/>
      <c r="AF39" s="519"/>
      <c r="AG39" s="511"/>
      <c r="AH39" s="511"/>
      <c r="AI39" s="511"/>
      <c r="AJ39" s="525"/>
      <c r="AK39" s="288"/>
      <c r="AL39" s="33">
        <f>AK39+AE39+Y39+S39+M39</f>
        <v>0</v>
      </c>
      <c r="AM39" s="34"/>
      <c r="AN39" s="98"/>
      <c r="AO39" s="98"/>
      <c r="AP39" s="98"/>
      <c r="AQ39" s="98"/>
      <c r="AR39" s="98"/>
      <c r="AS39" s="98"/>
      <c r="AT39" s="98"/>
      <c r="AU39" s="98"/>
      <c r="AV39" s="1"/>
      <c r="AW39" s="1"/>
      <c r="AX39" s="1"/>
    </row>
    <row r="40" spans="1:50" ht="15.75" customHeight="1" thickBot="1" x14ac:dyDescent="0.4">
      <c r="A40" s="606"/>
      <c r="B40" s="532" t="s">
        <v>13</v>
      </c>
      <c r="C40" s="533"/>
      <c r="D40" s="533"/>
      <c r="E40" s="533"/>
      <c r="F40" s="534"/>
      <c r="G40" s="519"/>
      <c r="H40" s="511"/>
      <c r="I40" s="511"/>
      <c r="J40" s="511"/>
      <c r="K40" s="511"/>
      <c r="L40" s="525"/>
      <c r="M40" s="289"/>
      <c r="N40" s="519"/>
      <c r="O40" s="511"/>
      <c r="P40" s="511"/>
      <c r="Q40" s="511"/>
      <c r="R40" s="525"/>
      <c r="S40" s="289"/>
      <c r="T40" s="519"/>
      <c r="U40" s="511"/>
      <c r="V40" s="511"/>
      <c r="W40" s="511"/>
      <c r="X40" s="525"/>
      <c r="Y40" s="289"/>
      <c r="Z40" s="519"/>
      <c r="AA40" s="511"/>
      <c r="AB40" s="511"/>
      <c r="AC40" s="511"/>
      <c r="AD40" s="525"/>
      <c r="AE40" s="289"/>
      <c r="AF40" s="519"/>
      <c r="AG40" s="511"/>
      <c r="AH40" s="511"/>
      <c r="AI40" s="511"/>
      <c r="AJ40" s="525"/>
      <c r="AK40" s="289"/>
      <c r="AL40" s="45">
        <f>AK40+AE40+Y40+S40+M40</f>
        <v>0</v>
      </c>
      <c r="AM40" s="46"/>
      <c r="AN40" s="98"/>
      <c r="AO40" s="98"/>
      <c r="AP40" s="98"/>
      <c r="AQ40" s="98"/>
      <c r="AR40" s="98"/>
      <c r="AS40" s="98"/>
      <c r="AT40" s="98"/>
      <c r="AU40" s="98"/>
      <c r="AV40" s="1"/>
      <c r="AW40" s="1"/>
      <c r="AX40" s="1"/>
    </row>
    <row r="41" spans="1:50" ht="15.75" customHeight="1" thickBot="1" x14ac:dyDescent="0.35">
      <c r="A41" s="606"/>
      <c r="B41" s="520" t="s">
        <v>84</v>
      </c>
      <c r="C41" s="521"/>
      <c r="D41" s="521"/>
      <c r="E41" s="521"/>
      <c r="F41" s="521"/>
      <c r="G41" s="521"/>
      <c r="H41" s="521"/>
      <c r="I41" s="521"/>
      <c r="J41" s="521"/>
      <c r="K41" s="521"/>
      <c r="L41" s="522"/>
      <c r="M41" s="37">
        <f>SUM(M38:M40)</f>
        <v>0</v>
      </c>
      <c r="N41" s="520" t="s">
        <v>14</v>
      </c>
      <c r="O41" s="521"/>
      <c r="P41" s="521"/>
      <c r="Q41" s="521"/>
      <c r="R41" s="522"/>
      <c r="S41" s="37">
        <f>SUM(S38:S40)</f>
        <v>0</v>
      </c>
      <c r="T41" s="520" t="s">
        <v>15</v>
      </c>
      <c r="U41" s="521"/>
      <c r="V41" s="521"/>
      <c r="W41" s="521"/>
      <c r="X41" s="522"/>
      <c r="Y41" s="37">
        <f>SUM(Y38:Y40)</f>
        <v>0</v>
      </c>
      <c r="Z41" s="520" t="s">
        <v>16</v>
      </c>
      <c r="AA41" s="521"/>
      <c r="AB41" s="521"/>
      <c r="AC41" s="521"/>
      <c r="AD41" s="522"/>
      <c r="AE41" s="37">
        <f>SUM(AE38:AE40)</f>
        <v>0</v>
      </c>
      <c r="AF41" s="520" t="s">
        <v>17</v>
      </c>
      <c r="AG41" s="521"/>
      <c r="AH41" s="521"/>
      <c r="AI41" s="521"/>
      <c r="AJ41" s="522"/>
      <c r="AK41" s="37">
        <f>SUM(AK38:AK40)</f>
        <v>0</v>
      </c>
      <c r="AL41" s="38">
        <f>AK41+AE41+Y41+S41+M41</f>
        <v>0</v>
      </c>
      <c r="AM41" s="39" t="b">
        <f>IF(AL41=SUM(AL38:AL40),TRUE)</f>
        <v>1</v>
      </c>
      <c r="AN41" s="98"/>
      <c r="AO41" s="98"/>
      <c r="AP41" s="98"/>
      <c r="AQ41" s="98"/>
      <c r="AR41" s="98"/>
      <c r="AS41" s="98"/>
      <c r="AT41" s="98"/>
      <c r="AU41" s="98"/>
      <c r="AV41" s="1"/>
      <c r="AW41" s="1"/>
      <c r="AX41" s="1"/>
    </row>
    <row r="42" spans="1:50" ht="24.75" customHeight="1" thickBot="1" x14ac:dyDescent="0.5">
      <c r="A42" s="606"/>
      <c r="B42" s="537" t="s">
        <v>18</v>
      </c>
      <c r="C42" s="538"/>
      <c r="D42" s="538"/>
      <c r="E42" s="538"/>
      <c r="F42" s="575"/>
      <c r="G42" s="576"/>
      <c r="H42" s="577"/>
      <c r="I42" s="577"/>
      <c r="J42" s="577"/>
      <c r="K42" s="577"/>
      <c r="L42" s="578"/>
      <c r="M42" s="40"/>
      <c r="N42" s="42"/>
      <c r="O42" s="40"/>
      <c r="P42" s="40"/>
      <c r="Q42" s="40"/>
      <c r="R42" s="40"/>
      <c r="S42" s="41"/>
      <c r="T42" s="42"/>
      <c r="U42" s="40"/>
      <c r="V42" s="40"/>
      <c r="W42" s="40"/>
      <c r="X42" s="40"/>
      <c r="Y42" s="41"/>
      <c r="Z42" s="42"/>
      <c r="AA42" s="40"/>
      <c r="AB42" s="40"/>
      <c r="AC42" s="40"/>
      <c r="AD42" s="40"/>
      <c r="AE42" s="41"/>
      <c r="AF42" s="42"/>
      <c r="AG42" s="40"/>
      <c r="AH42" s="40"/>
      <c r="AI42" s="40"/>
      <c r="AJ42" s="40"/>
      <c r="AK42" s="41"/>
      <c r="AL42" s="43"/>
      <c r="AM42" s="44"/>
      <c r="AN42" s="98"/>
      <c r="AO42" s="98"/>
      <c r="AP42" s="98"/>
      <c r="AQ42" s="98"/>
      <c r="AR42" s="98"/>
      <c r="AS42" s="98"/>
      <c r="AT42" s="98"/>
      <c r="AU42" s="98"/>
      <c r="AV42" s="1"/>
      <c r="AW42" s="1"/>
      <c r="AX42" s="1"/>
    </row>
    <row r="43" spans="1:50" ht="15" customHeight="1" x14ac:dyDescent="0.35">
      <c r="A43" s="606"/>
      <c r="B43" s="529" t="s">
        <v>156</v>
      </c>
      <c r="C43" s="530"/>
      <c r="D43" s="530"/>
      <c r="E43" s="530"/>
      <c r="F43" s="531"/>
      <c r="G43" s="523"/>
      <c r="H43" s="517"/>
      <c r="I43" s="517"/>
      <c r="J43" s="517"/>
      <c r="K43" s="517"/>
      <c r="L43" s="518"/>
      <c r="M43" s="290"/>
      <c r="N43" s="523"/>
      <c r="O43" s="517"/>
      <c r="P43" s="517"/>
      <c r="Q43" s="517"/>
      <c r="R43" s="518"/>
      <c r="S43" s="302"/>
      <c r="T43" s="523"/>
      <c r="U43" s="517"/>
      <c r="V43" s="517"/>
      <c r="W43" s="517"/>
      <c r="X43" s="518"/>
      <c r="Y43" s="302"/>
      <c r="Z43" s="523"/>
      <c r="AA43" s="517"/>
      <c r="AB43" s="517"/>
      <c r="AC43" s="517"/>
      <c r="AD43" s="518"/>
      <c r="AE43" s="302"/>
      <c r="AF43" s="523"/>
      <c r="AG43" s="517"/>
      <c r="AH43" s="517"/>
      <c r="AI43" s="517"/>
      <c r="AJ43" s="518"/>
      <c r="AK43" s="302"/>
      <c r="AL43" s="33">
        <f>AK43+AE43+Y43+S43+M43</f>
        <v>0</v>
      </c>
      <c r="AM43" s="47"/>
      <c r="AN43" s="98"/>
      <c r="AO43" s="98"/>
      <c r="AP43" s="98"/>
      <c r="AQ43" s="98"/>
      <c r="AR43" s="98"/>
      <c r="AS43" s="98"/>
      <c r="AT43" s="98"/>
      <c r="AU43" s="98"/>
      <c r="AV43" s="1"/>
      <c r="AW43" s="1"/>
      <c r="AX43" s="1"/>
    </row>
    <row r="44" spans="1:50" ht="15" customHeight="1" x14ac:dyDescent="0.35">
      <c r="A44" s="606"/>
      <c r="B44" s="526" t="s">
        <v>19</v>
      </c>
      <c r="C44" s="527"/>
      <c r="D44" s="527"/>
      <c r="E44" s="527"/>
      <c r="F44" s="528"/>
      <c r="G44" s="519"/>
      <c r="H44" s="511"/>
      <c r="I44" s="511"/>
      <c r="J44" s="511"/>
      <c r="K44" s="511"/>
      <c r="L44" s="512"/>
      <c r="M44" s="290"/>
      <c r="N44" s="519"/>
      <c r="O44" s="511"/>
      <c r="P44" s="511"/>
      <c r="Q44" s="511"/>
      <c r="R44" s="512"/>
      <c r="S44" s="302"/>
      <c r="T44" s="519"/>
      <c r="U44" s="511"/>
      <c r="V44" s="511"/>
      <c r="W44" s="511"/>
      <c r="X44" s="512"/>
      <c r="Y44" s="302"/>
      <c r="Z44" s="519"/>
      <c r="AA44" s="511"/>
      <c r="AB44" s="511"/>
      <c r="AC44" s="511"/>
      <c r="AD44" s="512"/>
      <c r="AE44" s="302"/>
      <c r="AF44" s="519"/>
      <c r="AG44" s="511"/>
      <c r="AH44" s="511"/>
      <c r="AI44" s="511"/>
      <c r="AJ44" s="512"/>
      <c r="AK44" s="302"/>
      <c r="AL44" s="33">
        <f>AK44+AE44+Y44+S44+M44</f>
        <v>0</v>
      </c>
      <c r="AM44" s="34"/>
      <c r="AN44" s="98"/>
      <c r="AO44" s="98"/>
      <c r="AP44" s="98"/>
      <c r="AQ44" s="98"/>
      <c r="AR44" s="98"/>
      <c r="AS44" s="98"/>
      <c r="AT44" s="98"/>
      <c r="AU44" s="98"/>
      <c r="AV44" s="1"/>
      <c r="AW44" s="1"/>
      <c r="AX44" s="1"/>
    </row>
    <row r="45" spans="1:50" ht="15" customHeight="1" x14ac:dyDescent="0.35">
      <c r="A45" s="606"/>
      <c r="B45" s="526" t="s">
        <v>20</v>
      </c>
      <c r="C45" s="527"/>
      <c r="D45" s="527"/>
      <c r="E45" s="527"/>
      <c r="F45" s="528"/>
      <c r="G45" s="519"/>
      <c r="H45" s="511"/>
      <c r="I45" s="511"/>
      <c r="J45" s="511"/>
      <c r="K45" s="511"/>
      <c r="L45" s="512"/>
      <c r="M45" s="290"/>
      <c r="N45" s="519"/>
      <c r="O45" s="511"/>
      <c r="P45" s="511"/>
      <c r="Q45" s="511"/>
      <c r="R45" s="512"/>
      <c r="S45" s="302"/>
      <c r="T45" s="519"/>
      <c r="U45" s="511"/>
      <c r="V45" s="511"/>
      <c r="W45" s="511"/>
      <c r="X45" s="512"/>
      <c r="Y45" s="302"/>
      <c r="Z45" s="519"/>
      <c r="AA45" s="511"/>
      <c r="AB45" s="511"/>
      <c r="AC45" s="511"/>
      <c r="AD45" s="512"/>
      <c r="AE45" s="302"/>
      <c r="AF45" s="519"/>
      <c r="AG45" s="511"/>
      <c r="AH45" s="511"/>
      <c r="AI45" s="511"/>
      <c r="AJ45" s="512"/>
      <c r="AK45" s="302"/>
      <c r="AL45" s="33">
        <f>AK45+AE45+Y45+S45+M45</f>
        <v>0</v>
      </c>
      <c r="AM45" s="34"/>
      <c r="AN45" s="98"/>
      <c r="AO45" s="98"/>
      <c r="AP45" s="98"/>
      <c r="AQ45" s="98"/>
      <c r="AR45" s="98"/>
      <c r="AS45" s="98"/>
      <c r="AT45" s="98"/>
      <c r="AU45" s="98"/>
      <c r="AV45" s="1"/>
      <c r="AW45" s="1"/>
      <c r="AX45" s="1"/>
    </row>
    <row r="46" spans="1:50" ht="15" customHeight="1" x14ac:dyDescent="0.35">
      <c r="A46" s="606"/>
      <c r="B46" s="532" t="s">
        <v>21</v>
      </c>
      <c r="C46" s="533"/>
      <c r="D46" s="533"/>
      <c r="E46" s="533"/>
      <c r="F46" s="534"/>
      <c r="G46" s="519"/>
      <c r="H46" s="511"/>
      <c r="I46" s="511"/>
      <c r="J46" s="511"/>
      <c r="K46" s="511"/>
      <c r="L46" s="512"/>
      <c r="M46" s="290"/>
      <c r="N46" s="519"/>
      <c r="O46" s="511"/>
      <c r="P46" s="511"/>
      <c r="Q46" s="511"/>
      <c r="R46" s="512"/>
      <c r="S46" s="302"/>
      <c r="T46" s="519"/>
      <c r="U46" s="511"/>
      <c r="V46" s="511"/>
      <c r="W46" s="511"/>
      <c r="X46" s="512"/>
      <c r="Y46" s="302"/>
      <c r="Z46" s="519"/>
      <c r="AA46" s="511"/>
      <c r="AB46" s="511"/>
      <c r="AC46" s="511"/>
      <c r="AD46" s="512"/>
      <c r="AE46" s="302"/>
      <c r="AF46" s="519"/>
      <c r="AG46" s="511"/>
      <c r="AH46" s="511"/>
      <c r="AI46" s="511"/>
      <c r="AJ46" s="512"/>
      <c r="AK46" s="302"/>
      <c r="AL46" s="33">
        <f>AK46+AE46+Y46+S46+M46</f>
        <v>0</v>
      </c>
      <c r="AM46" s="34"/>
      <c r="AN46" s="98"/>
      <c r="AO46" s="98"/>
      <c r="AP46" s="98"/>
      <c r="AQ46" s="98"/>
      <c r="AR46" s="98"/>
      <c r="AS46" s="98"/>
      <c r="AT46" s="98"/>
      <c r="AU46" s="98"/>
      <c r="AV46" s="1"/>
      <c r="AW46" s="1"/>
      <c r="AX46" s="1"/>
    </row>
    <row r="47" spans="1:50" ht="15" customHeight="1" x14ac:dyDescent="0.35">
      <c r="A47" s="606"/>
      <c r="B47" s="526" t="s">
        <v>157</v>
      </c>
      <c r="C47" s="527"/>
      <c r="D47" s="527"/>
      <c r="E47" s="527"/>
      <c r="F47" s="528"/>
      <c r="G47" s="519"/>
      <c r="H47" s="511"/>
      <c r="I47" s="511"/>
      <c r="J47" s="511"/>
      <c r="K47" s="511"/>
      <c r="L47" s="512"/>
      <c r="M47" s="290"/>
      <c r="N47" s="519"/>
      <c r="O47" s="511"/>
      <c r="P47" s="511"/>
      <c r="Q47" s="511"/>
      <c r="R47" s="512"/>
      <c r="S47" s="302"/>
      <c r="T47" s="519"/>
      <c r="U47" s="511"/>
      <c r="V47" s="511"/>
      <c r="W47" s="511"/>
      <c r="X47" s="512"/>
      <c r="Y47" s="302"/>
      <c r="Z47" s="519"/>
      <c r="AA47" s="511"/>
      <c r="AB47" s="511"/>
      <c r="AC47" s="511"/>
      <c r="AD47" s="512"/>
      <c r="AE47" s="302"/>
      <c r="AF47" s="519"/>
      <c r="AG47" s="511"/>
      <c r="AH47" s="511"/>
      <c r="AI47" s="511"/>
      <c r="AJ47" s="512"/>
      <c r="AK47" s="302"/>
      <c r="AL47" s="33">
        <f>AK47+AE47+Y47+S47+M47</f>
        <v>0</v>
      </c>
      <c r="AM47" s="34"/>
      <c r="AN47" s="98"/>
      <c r="AO47" s="98"/>
      <c r="AP47" s="98"/>
      <c r="AQ47" s="98"/>
      <c r="AR47" s="98"/>
      <c r="AS47" s="98"/>
      <c r="AT47" s="98"/>
      <c r="AU47" s="98"/>
      <c r="AV47" s="1"/>
      <c r="AW47" s="1"/>
      <c r="AX47" s="1"/>
    </row>
    <row r="48" spans="1:50" ht="15" customHeight="1" x14ac:dyDescent="0.35">
      <c r="A48" s="606"/>
      <c r="B48" s="526" t="s">
        <v>22</v>
      </c>
      <c r="C48" s="527"/>
      <c r="D48" s="527"/>
      <c r="E48" s="527"/>
      <c r="F48" s="528"/>
      <c r="G48" s="519"/>
      <c r="H48" s="511"/>
      <c r="I48" s="511"/>
      <c r="J48" s="511"/>
      <c r="K48" s="511"/>
      <c r="L48" s="512"/>
      <c r="M48" s="290"/>
      <c r="N48" s="519"/>
      <c r="O48" s="511"/>
      <c r="P48" s="511"/>
      <c r="Q48" s="511"/>
      <c r="R48" s="512"/>
      <c r="S48" s="302"/>
      <c r="T48" s="519"/>
      <c r="U48" s="511"/>
      <c r="V48" s="511"/>
      <c r="W48" s="511"/>
      <c r="X48" s="512"/>
      <c r="Y48" s="302"/>
      <c r="Z48" s="519"/>
      <c r="AA48" s="511"/>
      <c r="AB48" s="511"/>
      <c r="AC48" s="511"/>
      <c r="AD48" s="512"/>
      <c r="AE48" s="302"/>
      <c r="AF48" s="519"/>
      <c r="AG48" s="511"/>
      <c r="AH48" s="511"/>
      <c r="AI48" s="511"/>
      <c r="AJ48" s="512"/>
      <c r="AK48" s="302"/>
      <c r="AL48" s="33">
        <f t="shared" ref="AL48:AL58" si="34">AK48+AE48+Y48+S48+M48</f>
        <v>0</v>
      </c>
      <c r="AM48" s="34"/>
      <c r="AN48" s="98"/>
      <c r="AO48" s="98"/>
      <c r="AP48" s="98"/>
      <c r="AQ48" s="98"/>
      <c r="AR48" s="98"/>
      <c r="AS48" s="98"/>
      <c r="AT48" s="98"/>
      <c r="AU48" s="98"/>
      <c r="AV48" s="1"/>
      <c r="AW48" s="1"/>
      <c r="AX48" s="1"/>
    </row>
    <row r="49" spans="1:50" ht="15" customHeight="1" x14ac:dyDescent="0.35">
      <c r="A49" s="606"/>
      <c r="B49" s="526" t="s">
        <v>23</v>
      </c>
      <c r="C49" s="527"/>
      <c r="D49" s="527"/>
      <c r="E49" s="527"/>
      <c r="F49" s="528"/>
      <c r="G49" s="519"/>
      <c r="H49" s="511"/>
      <c r="I49" s="511"/>
      <c r="J49" s="511"/>
      <c r="K49" s="511"/>
      <c r="L49" s="512"/>
      <c r="M49" s="291"/>
      <c r="N49" s="519"/>
      <c r="O49" s="511"/>
      <c r="P49" s="511"/>
      <c r="Q49" s="511"/>
      <c r="R49" s="512"/>
      <c r="S49" s="288"/>
      <c r="T49" s="519"/>
      <c r="U49" s="511"/>
      <c r="V49" s="511"/>
      <c r="W49" s="511"/>
      <c r="X49" s="512"/>
      <c r="Y49" s="288"/>
      <c r="Z49" s="519"/>
      <c r="AA49" s="511"/>
      <c r="AB49" s="511"/>
      <c r="AC49" s="511"/>
      <c r="AD49" s="512"/>
      <c r="AE49" s="288"/>
      <c r="AF49" s="519"/>
      <c r="AG49" s="511"/>
      <c r="AH49" s="511"/>
      <c r="AI49" s="511"/>
      <c r="AJ49" s="512"/>
      <c r="AK49" s="288"/>
      <c r="AL49" s="33">
        <f t="shared" si="34"/>
        <v>0</v>
      </c>
      <c r="AM49" s="34"/>
      <c r="AN49" s="98"/>
      <c r="AO49" s="98"/>
      <c r="AP49" s="98"/>
      <c r="AQ49" s="98"/>
      <c r="AR49" s="98"/>
      <c r="AS49" s="98"/>
      <c r="AT49" s="98"/>
      <c r="AU49" s="98"/>
      <c r="AV49" s="1"/>
      <c r="AW49" s="1"/>
      <c r="AX49" s="1"/>
    </row>
    <row r="50" spans="1:50" ht="15" customHeight="1" x14ac:dyDescent="0.35">
      <c r="A50" s="606"/>
      <c r="B50" s="526" t="s">
        <v>63</v>
      </c>
      <c r="C50" s="527"/>
      <c r="D50" s="527"/>
      <c r="E50" s="527"/>
      <c r="F50" s="528"/>
      <c r="G50" s="519"/>
      <c r="H50" s="511"/>
      <c r="I50" s="511"/>
      <c r="J50" s="511"/>
      <c r="K50" s="511"/>
      <c r="L50" s="512"/>
      <c r="M50" s="292"/>
      <c r="N50" s="519"/>
      <c r="O50" s="511"/>
      <c r="P50" s="511"/>
      <c r="Q50" s="511"/>
      <c r="R50" s="512"/>
      <c r="S50" s="303"/>
      <c r="T50" s="519"/>
      <c r="U50" s="511"/>
      <c r="V50" s="511"/>
      <c r="W50" s="511"/>
      <c r="X50" s="512"/>
      <c r="Y50" s="303"/>
      <c r="Z50" s="519"/>
      <c r="AA50" s="511"/>
      <c r="AB50" s="511"/>
      <c r="AC50" s="511"/>
      <c r="AD50" s="512"/>
      <c r="AE50" s="303"/>
      <c r="AF50" s="519"/>
      <c r="AG50" s="511"/>
      <c r="AH50" s="511"/>
      <c r="AI50" s="511"/>
      <c r="AJ50" s="512"/>
      <c r="AK50" s="303"/>
      <c r="AL50" s="48">
        <f t="shared" si="34"/>
        <v>0</v>
      </c>
      <c r="AM50" s="34"/>
      <c r="AN50" s="98"/>
      <c r="AO50" s="98"/>
      <c r="AP50" s="98"/>
      <c r="AQ50" s="98"/>
      <c r="AR50" s="98"/>
      <c r="AS50" s="98"/>
      <c r="AT50" s="98"/>
      <c r="AU50" s="98"/>
      <c r="AV50" s="1"/>
      <c r="AW50" s="1"/>
      <c r="AX50" s="1"/>
    </row>
    <row r="51" spans="1:50" ht="15" customHeight="1" x14ac:dyDescent="0.35">
      <c r="A51" s="606"/>
      <c r="B51" s="526" t="s">
        <v>250</v>
      </c>
      <c r="C51" s="527"/>
      <c r="D51" s="527"/>
      <c r="E51" s="527"/>
      <c r="F51" s="528"/>
      <c r="G51" s="519"/>
      <c r="H51" s="511"/>
      <c r="I51" s="511"/>
      <c r="J51" s="511"/>
      <c r="K51" s="511"/>
      <c r="L51" s="512"/>
      <c r="M51" s="293"/>
      <c r="N51" s="519"/>
      <c r="O51" s="511"/>
      <c r="P51" s="511"/>
      <c r="Q51" s="511"/>
      <c r="R51" s="512"/>
      <c r="S51" s="304"/>
      <c r="T51" s="519"/>
      <c r="U51" s="511"/>
      <c r="V51" s="511"/>
      <c r="W51" s="511"/>
      <c r="X51" s="512"/>
      <c r="Y51" s="304"/>
      <c r="Z51" s="519"/>
      <c r="AA51" s="511"/>
      <c r="AB51" s="511"/>
      <c r="AC51" s="511"/>
      <c r="AD51" s="512"/>
      <c r="AE51" s="304"/>
      <c r="AF51" s="519"/>
      <c r="AG51" s="511"/>
      <c r="AH51" s="511"/>
      <c r="AI51" s="511"/>
      <c r="AJ51" s="512"/>
      <c r="AK51" s="304"/>
      <c r="AL51" s="48">
        <f t="shared" si="34"/>
        <v>0</v>
      </c>
      <c r="AM51" s="34"/>
      <c r="AN51" s="98"/>
      <c r="AO51" s="98"/>
      <c r="AP51" s="98"/>
      <c r="AQ51" s="98"/>
      <c r="AR51" s="98"/>
      <c r="AS51" s="98"/>
      <c r="AT51" s="98"/>
      <c r="AU51" s="98"/>
      <c r="AV51" s="1"/>
      <c r="AW51" s="1"/>
      <c r="AX51" s="1"/>
    </row>
    <row r="52" spans="1:50" ht="15" customHeight="1" x14ac:dyDescent="0.35">
      <c r="A52" s="606"/>
      <c r="B52" s="526" t="s">
        <v>249</v>
      </c>
      <c r="C52" s="494"/>
      <c r="D52" s="494"/>
      <c r="E52" s="494"/>
      <c r="F52" s="539"/>
      <c r="G52" s="519"/>
      <c r="H52" s="511"/>
      <c r="I52" s="511"/>
      <c r="J52" s="511"/>
      <c r="K52" s="511"/>
      <c r="L52" s="512"/>
      <c r="M52" s="291"/>
      <c r="N52" s="519"/>
      <c r="O52" s="511"/>
      <c r="P52" s="511"/>
      <c r="Q52" s="511"/>
      <c r="R52" s="512"/>
      <c r="S52" s="288"/>
      <c r="T52" s="519"/>
      <c r="U52" s="511"/>
      <c r="V52" s="511"/>
      <c r="W52" s="511"/>
      <c r="X52" s="512"/>
      <c r="Y52" s="288"/>
      <c r="Z52" s="519"/>
      <c r="AA52" s="511"/>
      <c r="AB52" s="511"/>
      <c r="AC52" s="511"/>
      <c r="AD52" s="512"/>
      <c r="AE52" s="288"/>
      <c r="AF52" s="519"/>
      <c r="AG52" s="511"/>
      <c r="AH52" s="511"/>
      <c r="AI52" s="511"/>
      <c r="AJ52" s="512"/>
      <c r="AK52" s="288"/>
      <c r="AL52" s="48">
        <f t="shared" si="34"/>
        <v>0</v>
      </c>
      <c r="AM52" s="34"/>
      <c r="AN52" s="98"/>
      <c r="AO52" s="98"/>
      <c r="AP52" s="98"/>
      <c r="AQ52" s="98"/>
      <c r="AR52" s="98"/>
      <c r="AS52" s="98"/>
      <c r="AT52" s="98"/>
      <c r="AU52" s="98"/>
      <c r="AV52" s="1"/>
      <c r="AW52" s="1"/>
      <c r="AX52" s="1"/>
    </row>
    <row r="53" spans="1:50" ht="15" customHeight="1" x14ac:dyDescent="0.35">
      <c r="A53" s="606"/>
      <c r="B53" s="526" t="s">
        <v>24</v>
      </c>
      <c r="C53" s="494"/>
      <c r="D53" s="494"/>
      <c r="E53" s="494"/>
      <c r="F53" s="539"/>
      <c r="G53" s="519"/>
      <c r="H53" s="511"/>
      <c r="I53" s="511"/>
      <c r="J53" s="511"/>
      <c r="K53" s="511"/>
      <c r="L53" s="512"/>
      <c r="M53" s="291"/>
      <c r="N53" s="519"/>
      <c r="O53" s="511"/>
      <c r="P53" s="511"/>
      <c r="Q53" s="511"/>
      <c r="R53" s="512"/>
      <c r="S53" s="288"/>
      <c r="T53" s="519"/>
      <c r="U53" s="511"/>
      <c r="V53" s="511"/>
      <c r="W53" s="511"/>
      <c r="X53" s="512"/>
      <c r="Y53" s="288"/>
      <c r="Z53" s="519"/>
      <c r="AA53" s="511"/>
      <c r="AB53" s="511"/>
      <c r="AC53" s="511"/>
      <c r="AD53" s="512"/>
      <c r="AE53" s="288"/>
      <c r="AF53" s="519"/>
      <c r="AG53" s="511"/>
      <c r="AH53" s="511"/>
      <c r="AI53" s="511"/>
      <c r="AJ53" s="512"/>
      <c r="AK53" s="288"/>
      <c r="AL53" s="48">
        <f t="shared" si="34"/>
        <v>0</v>
      </c>
      <c r="AM53" s="34"/>
      <c r="AN53" s="98"/>
      <c r="AO53" s="98"/>
      <c r="AP53" s="98"/>
      <c r="AQ53" s="98"/>
      <c r="AR53" s="98"/>
      <c r="AS53" s="98"/>
      <c r="AT53" s="98"/>
      <c r="AU53" s="98"/>
      <c r="AV53" s="1"/>
      <c r="AW53" s="1"/>
      <c r="AX53" s="1"/>
    </row>
    <row r="54" spans="1:50" ht="15" customHeight="1" x14ac:dyDescent="0.35">
      <c r="A54" s="606"/>
      <c r="B54" s="526" t="s">
        <v>24</v>
      </c>
      <c r="C54" s="494"/>
      <c r="D54" s="494"/>
      <c r="E54" s="494"/>
      <c r="F54" s="539"/>
      <c r="G54" s="519"/>
      <c r="H54" s="511"/>
      <c r="I54" s="511"/>
      <c r="J54" s="511"/>
      <c r="K54" s="511"/>
      <c r="L54" s="512"/>
      <c r="M54" s="291"/>
      <c r="N54" s="519"/>
      <c r="O54" s="511"/>
      <c r="P54" s="511"/>
      <c r="Q54" s="511"/>
      <c r="R54" s="512"/>
      <c r="S54" s="288"/>
      <c r="T54" s="519"/>
      <c r="U54" s="511"/>
      <c r="V54" s="511"/>
      <c r="W54" s="511"/>
      <c r="X54" s="512"/>
      <c r="Y54" s="288"/>
      <c r="Z54" s="519"/>
      <c r="AA54" s="511"/>
      <c r="AB54" s="511"/>
      <c r="AC54" s="511"/>
      <c r="AD54" s="512"/>
      <c r="AE54" s="288"/>
      <c r="AF54" s="519"/>
      <c r="AG54" s="511"/>
      <c r="AH54" s="511"/>
      <c r="AI54" s="511"/>
      <c r="AJ54" s="512"/>
      <c r="AK54" s="288"/>
      <c r="AL54" s="48">
        <f t="shared" si="34"/>
        <v>0</v>
      </c>
      <c r="AM54" s="34"/>
      <c r="AN54" s="98"/>
      <c r="AO54" s="98"/>
      <c r="AP54" s="98"/>
      <c r="AQ54" s="98"/>
      <c r="AR54" s="98"/>
      <c r="AS54" s="98"/>
      <c r="AT54" s="98"/>
      <c r="AU54" s="98"/>
      <c r="AV54" s="1"/>
      <c r="AW54" s="1"/>
      <c r="AX54" s="1"/>
    </row>
    <row r="55" spans="1:50" ht="15" customHeight="1" x14ac:dyDescent="0.35">
      <c r="A55" s="606"/>
      <c r="B55" s="526" t="s">
        <v>24</v>
      </c>
      <c r="C55" s="494"/>
      <c r="D55" s="494"/>
      <c r="E55" s="494"/>
      <c r="F55" s="539"/>
      <c r="G55" s="519"/>
      <c r="H55" s="511"/>
      <c r="I55" s="511"/>
      <c r="J55" s="511"/>
      <c r="K55" s="511"/>
      <c r="L55" s="512"/>
      <c r="M55" s="291"/>
      <c r="N55" s="519"/>
      <c r="O55" s="511"/>
      <c r="P55" s="511"/>
      <c r="Q55" s="511"/>
      <c r="R55" s="512"/>
      <c r="S55" s="288"/>
      <c r="T55" s="519"/>
      <c r="U55" s="511"/>
      <c r="V55" s="511"/>
      <c r="W55" s="511"/>
      <c r="X55" s="512"/>
      <c r="Y55" s="288"/>
      <c r="Z55" s="519"/>
      <c r="AA55" s="511"/>
      <c r="AB55" s="511"/>
      <c r="AC55" s="511"/>
      <c r="AD55" s="512"/>
      <c r="AE55" s="288"/>
      <c r="AF55" s="519"/>
      <c r="AG55" s="511"/>
      <c r="AH55" s="511"/>
      <c r="AI55" s="511"/>
      <c r="AJ55" s="512"/>
      <c r="AK55" s="288"/>
      <c r="AL55" s="48">
        <f>AK55+AE55+Y55+S55+M55</f>
        <v>0</v>
      </c>
      <c r="AM55" s="34"/>
      <c r="AN55" s="98"/>
      <c r="AO55" s="98"/>
      <c r="AP55" s="98"/>
      <c r="AQ55" s="98"/>
      <c r="AR55" s="98"/>
      <c r="AS55" s="98"/>
      <c r="AT55" s="98"/>
      <c r="AU55" s="98"/>
      <c r="AV55" s="1"/>
      <c r="AW55" s="1"/>
      <c r="AX55" s="1"/>
    </row>
    <row r="56" spans="1:50" ht="15" customHeight="1" x14ac:dyDescent="0.35">
      <c r="A56" s="606"/>
      <c r="B56" s="526" t="s">
        <v>24</v>
      </c>
      <c r="C56" s="494"/>
      <c r="D56" s="494"/>
      <c r="E56" s="494"/>
      <c r="F56" s="539"/>
      <c r="G56" s="519"/>
      <c r="H56" s="511"/>
      <c r="I56" s="511"/>
      <c r="J56" s="511"/>
      <c r="K56" s="511"/>
      <c r="L56" s="512"/>
      <c r="M56" s="291"/>
      <c r="N56" s="519"/>
      <c r="O56" s="511"/>
      <c r="P56" s="511"/>
      <c r="Q56" s="511"/>
      <c r="R56" s="512"/>
      <c r="S56" s="288"/>
      <c r="T56" s="519"/>
      <c r="U56" s="511"/>
      <c r="V56" s="511"/>
      <c r="W56" s="511"/>
      <c r="X56" s="512"/>
      <c r="Y56" s="288"/>
      <c r="Z56" s="519"/>
      <c r="AA56" s="511"/>
      <c r="AB56" s="511"/>
      <c r="AC56" s="511"/>
      <c r="AD56" s="512"/>
      <c r="AE56" s="288"/>
      <c r="AF56" s="519"/>
      <c r="AG56" s="511"/>
      <c r="AH56" s="511"/>
      <c r="AI56" s="511"/>
      <c r="AJ56" s="512"/>
      <c r="AK56" s="288"/>
      <c r="AL56" s="48">
        <f t="shared" si="34"/>
        <v>0</v>
      </c>
      <c r="AM56" s="34"/>
      <c r="AN56" s="98"/>
      <c r="AO56" s="98"/>
      <c r="AP56" s="98"/>
      <c r="AQ56" s="98"/>
      <c r="AR56" s="98"/>
      <c r="AS56" s="98"/>
      <c r="AT56" s="98"/>
      <c r="AU56" s="98"/>
      <c r="AV56" s="1"/>
      <c r="AW56" s="1"/>
      <c r="AX56" s="1"/>
    </row>
    <row r="57" spans="1:50" ht="15" customHeight="1" thickBot="1" x14ac:dyDescent="0.4">
      <c r="A57" s="606"/>
      <c r="B57" s="526" t="s">
        <v>24</v>
      </c>
      <c r="C57" s="527"/>
      <c r="D57" s="527"/>
      <c r="E57" s="527"/>
      <c r="F57" s="528"/>
      <c r="G57" s="519"/>
      <c r="H57" s="511"/>
      <c r="I57" s="511"/>
      <c r="J57" s="511"/>
      <c r="K57" s="511"/>
      <c r="L57" s="512"/>
      <c r="M57" s="294"/>
      <c r="N57" s="519"/>
      <c r="O57" s="511"/>
      <c r="P57" s="511"/>
      <c r="Q57" s="511"/>
      <c r="R57" s="512"/>
      <c r="S57" s="305"/>
      <c r="T57" s="519"/>
      <c r="U57" s="511"/>
      <c r="V57" s="511"/>
      <c r="W57" s="511"/>
      <c r="X57" s="512"/>
      <c r="Y57" s="305"/>
      <c r="Z57" s="519"/>
      <c r="AA57" s="511"/>
      <c r="AB57" s="511"/>
      <c r="AC57" s="511"/>
      <c r="AD57" s="512"/>
      <c r="AE57" s="305"/>
      <c r="AF57" s="519"/>
      <c r="AG57" s="511"/>
      <c r="AH57" s="511"/>
      <c r="AI57" s="511"/>
      <c r="AJ57" s="512"/>
      <c r="AK57" s="305"/>
      <c r="AL57" s="45">
        <f t="shared" si="34"/>
        <v>0</v>
      </c>
      <c r="AM57" s="46"/>
      <c r="AN57" s="98"/>
      <c r="AO57" s="98"/>
      <c r="AP57" s="98"/>
      <c r="AQ57" s="98"/>
      <c r="AR57" s="98"/>
      <c r="AS57" s="98"/>
      <c r="AT57" s="98"/>
      <c r="AU57" s="98"/>
      <c r="AV57" s="1"/>
      <c r="AW57" s="1"/>
      <c r="AX57" s="1"/>
    </row>
    <row r="58" spans="1:50" ht="15.75" customHeight="1" thickBot="1" x14ac:dyDescent="0.35">
      <c r="A58" s="607"/>
      <c r="B58" s="520" t="s">
        <v>25</v>
      </c>
      <c r="C58" s="521"/>
      <c r="D58" s="521"/>
      <c r="E58" s="521"/>
      <c r="F58" s="521"/>
      <c r="G58" s="521"/>
      <c r="H58" s="521"/>
      <c r="I58" s="521"/>
      <c r="J58" s="521"/>
      <c r="K58" s="521"/>
      <c r="L58" s="522"/>
      <c r="M58" s="49">
        <f>SUM(M43:M57)</f>
        <v>0</v>
      </c>
      <c r="N58" s="520" t="s">
        <v>26</v>
      </c>
      <c r="O58" s="521"/>
      <c r="P58" s="521"/>
      <c r="Q58" s="521"/>
      <c r="R58" s="522"/>
      <c r="S58" s="37">
        <f>SUM(S43:S57)</f>
        <v>0</v>
      </c>
      <c r="T58" s="520" t="s">
        <v>27</v>
      </c>
      <c r="U58" s="521"/>
      <c r="V58" s="521"/>
      <c r="W58" s="521"/>
      <c r="X58" s="522"/>
      <c r="Y58" s="37">
        <f>SUM(Y43:Y57)</f>
        <v>0</v>
      </c>
      <c r="Z58" s="520" t="s">
        <v>28</v>
      </c>
      <c r="AA58" s="521"/>
      <c r="AB58" s="521"/>
      <c r="AC58" s="521"/>
      <c r="AD58" s="522"/>
      <c r="AE58" s="37">
        <f>SUM(AE43:AE57)</f>
        <v>0</v>
      </c>
      <c r="AF58" s="520" t="s">
        <v>29</v>
      </c>
      <c r="AG58" s="521"/>
      <c r="AH58" s="521"/>
      <c r="AI58" s="521"/>
      <c r="AJ58" s="522"/>
      <c r="AK58" s="37">
        <f>SUM(AK43:AK57)</f>
        <v>0</v>
      </c>
      <c r="AL58" s="38">
        <f t="shared" si="34"/>
        <v>0</v>
      </c>
      <c r="AM58" s="50" t="b">
        <f>IF(AL58=SUM(AL43:AL57),TRUE)</f>
        <v>1</v>
      </c>
      <c r="AN58" s="98"/>
      <c r="AO58" s="98"/>
      <c r="AP58" s="98"/>
      <c r="AQ58" s="98"/>
      <c r="AR58" s="98"/>
      <c r="AS58" s="98"/>
      <c r="AT58" s="98"/>
      <c r="AU58" s="98"/>
      <c r="AV58" s="1"/>
      <c r="AW58" s="1"/>
      <c r="AX58" s="1"/>
    </row>
    <row r="59" spans="1:50" s="1" customFormat="1" ht="9" customHeight="1" thickBot="1" x14ac:dyDescent="0.35">
      <c r="F59" s="51"/>
      <c r="G59" s="15"/>
      <c r="H59" s="15"/>
      <c r="I59" s="15"/>
      <c r="J59" s="15"/>
      <c r="K59" s="15"/>
      <c r="L59" s="15"/>
      <c r="M59" s="52"/>
      <c r="N59" s="15"/>
      <c r="O59" s="15"/>
      <c r="P59" s="15"/>
      <c r="Q59" s="15"/>
      <c r="R59" s="15"/>
      <c r="S59" s="52"/>
      <c r="T59" s="15"/>
      <c r="U59" s="15"/>
      <c r="V59" s="15"/>
      <c r="W59" s="15"/>
      <c r="X59" s="15"/>
      <c r="Y59" s="52"/>
      <c r="Z59" s="15"/>
      <c r="AA59" s="15"/>
      <c r="AB59" s="15"/>
      <c r="AC59" s="15"/>
      <c r="AD59" s="15"/>
      <c r="AE59" s="52"/>
      <c r="AF59" s="15"/>
      <c r="AG59" s="15"/>
      <c r="AH59" s="15"/>
      <c r="AI59" s="15"/>
      <c r="AJ59" s="15"/>
      <c r="AK59" s="52"/>
      <c r="AL59" s="53"/>
      <c r="AM59" s="53"/>
      <c r="AN59" s="98"/>
      <c r="AO59" s="98"/>
      <c r="AP59" s="98"/>
      <c r="AQ59" s="98"/>
      <c r="AR59" s="98"/>
      <c r="AS59" s="98"/>
      <c r="AT59" s="98"/>
      <c r="AU59" s="98"/>
    </row>
    <row r="60" spans="1:50" s="1" customFormat="1" ht="19.5" customHeight="1" thickBot="1" x14ac:dyDescent="0.5">
      <c r="A60" s="553" t="s">
        <v>215</v>
      </c>
      <c r="B60" s="537" t="s">
        <v>300</v>
      </c>
      <c r="C60" s="538"/>
      <c r="D60" s="538"/>
      <c r="E60" s="538"/>
      <c r="F60" s="538"/>
      <c r="G60" s="54"/>
      <c r="H60" s="55"/>
      <c r="I60" s="55"/>
      <c r="J60" s="55"/>
      <c r="K60" s="40"/>
      <c r="L60" s="40"/>
      <c r="M60" s="40"/>
      <c r="N60" s="55"/>
      <c r="O60" s="40"/>
      <c r="P60" s="40"/>
      <c r="Q60" s="40"/>
      <c r="R60" s="40"/>
      <c r="S60" s="40"/>
      <c r="T60" s="55"/>
      <c r="U60" s="40"/>
      <c r="V60" s="40"/>
      <c r="W60" s="40"/>
      <c r="X60" s="40"/>
      <c r="Y60" s="40"/>
      <c r="Z60" s="55"/>
      <c r="AA60" s="40"/>
      <c r="AB60" s="40"/>
      <c r="AC60" s="40"/>
      <c r="AD60" s="40"/>
      <c r="AE60" s="40"/>
      <c r="AF60" s="55"/>
      <c r="AG60" s="40"/>
      <c r="AH60" s="40"/>
      <c r="AI60" s="40"/>
      <c r="AJ60" s="40"/>
      <c r="AK60" s="40"/>
      <c r="AL60" s="56"/>
      <c r="AM60" s="57"/>
      <c r="AN60" s="98"/>
      <c r="AO60" s="98"/>
      <c r="AP60" s="98"/>
      <c r="AQ60" s="98"/>
      <c r="AR60" s="98"/>
      <c r="AS60" s="98"/>
      <c r="AT60" s="98"/>
      <c r="AU60" s="98"/>
    </row>
    <row r="61" spans="1:50" s="1" customFormat="1" ht="15" customHeight="1" x14ac:dyDescent="0.35">
      <c r="A61" s="554"/>
      <c r="B61" s="529" t="s">
        <v>30</v>
      </c>
      <c r="C61" s="530"/>
      <c r="D61" s="530"/>
      <c r="E61" s="530"/>
      <c r="F61" s="531"/>
      <c r="G61" s="516"/>
      <c r="H61" s="517"/>
      <c r="I61" s="517"/>
      <c r="J61" s="517"/>
      <c r="K61" s="517"/>
      <c r="L61" s="518"/>
      <c r="M61" s="295"/>
      <c r="N61" s="516"/>
      <c r="O61" s="517"/>
      <c r="P61" s="517"/>
      <c r="Q61" s="517"/>
      <c r="R61" s="518"/>
      <c r="S61" s="299"/>
      <c r="T61" s="516"/>
      <c r="U61" s="517"/>
      <c r="V61" s="517"/>
      <c r="W61" s="517"/>
      <c r="X61" s="518"/>
      <c r="Y61" s="299"/>
      <c r="Z61" s="516"/>
      <c r="AA61" s="517"/>
      <c r="AB61" s="517"/>
      <c r="AC61" s="517"/>
      <c r="AD61" s="518"/>
      <c r="AE61" s="299"/>
      <c r="AF61" s="516"/>
      <c r="AG61" s="517"/>
      <c r="AH61" s="517"/>
      <c r="AI61" s="517"/>
      <c r="AJ61" s="518"/>
      <c r="AK61" s="299"/>
      <c r="AL61" s="33">
        <f>AK61+AE61+Y61+S61+M61</f>
        <v>0</v>
      </c>
      <c r="AM61" s="34"/>
      <c r="AN61" s="98"/>
      <c r="AO61" s="98"/>
      <c r="AP61" s="98"/>
      <c r="AQ61" s="98"/>
      <c r="AR61" s="98"/>
      <c r="AS61" s="98"/>
      <c r="AT61" s="98"/>
      <c r="AU61" s="98"/>
    </row>
    <row r="62" spans="1:50" s="1" customFormat="1" ht="14.5" x14ac:dyDescent="0.35">
      <c r="A62" s="554"/>
      <c r="B62" s="526" t="s">
        <v>31</v>
      </c>
      <c r="C62" s="527"/>
      <c r="D62" s="527"/>
      <c r="E62" s="527"/>
      <c r="F62" s="528"/>
      <c r="G62" s="510"/>
      <c r="H62" s="511"/>
      <c r="I62" s="511"/>
      <c r="J62" s="511"/>
      <c r="K62" s="511"/>
      <c r="L62" s="512"/>
      <c r="M62" s="296"/>
      <c r="N62" s="510"/>
      <c r="O62" s="511"/>
      <c r="P62" s="511"/>
      <c r="Q62" s="511"/>
      <c r="R62" s="512"/>
      <c r="S62" s="306"/>
      <c r="T62" s="510"/>
      <c r="U62" s="511"/>
      <c r="V62" s="511"/>
      <c r="W62" s="511"/>
      <c r="X62" s="512"/>
      <c r="Y62" s="306"/>
      <c r="Z62" s="510"/>
      <c r="AA62" s="511"/>
      <c r="AB62" s="511"/>
      <c r="AC62" s="511"/>
      <c r="AD62" s="512"/>
      <c r="AE62" s="306"/>
      <c r="AF62" s="510"/>
      <c r="AG62" s="511"/>
      <c r="AH62" s="511"/>
      <c r="AI62" s="511"/>
      <c r="AJ62" s="512"/>
      <c r="AK62" s="306"/>
      <c r="AL62" s="33">
        <f>AK62+AE62+Y62+S62+M62</f>
        <v>0</v>
      </c>
      <c r="AM62" s="34"/>
      <c r="AN62" s="98"/>
      <c r="AO62" s="98"/>
      <c r="AP62" s="98"/>
      <c r="AQ62" s="98"/>
      <c r="AR62" s="98"/>
      <c r="AS62" s="98"/>
      <c r="AT62" s="98"/>
      <c r="AU62" s="98"/>
    </row>
    <row r="63" spans="1:50" s="1" customFormat="1" ht="15" thickBot="1" x14ac:dyDescent="0.4">
      <c r="A63" s="554"/>
      <c r="B63" s="526" t="s">
        <v>32</v>
      </c>
      <c r="C63" s="527"/>
      <c r="D63" s="527"/>
      <c r="E63" s="527"/>
      <c r="F63" s="528"/>
      <c r="G63" s="510"/>
      <c r="H63" s="511"/>
      <c r="I63" s="511"/>
      <c r="J63" s="511"/>
      <c r="K63" s="511"/>
      <c r="L63" s="512"/>
      <c r="M63" s="296"/>
      <c r="N63" s="510"/>
      <c r="O63" s="511"/>
      <c r="P63" s="511"/>
      <c r="Q63" s="511"/>
      <c r="R63" s="512"/>
      <c r="S63" s="306"/>
      <c r="T63" s="510"/>
      <c r="U63" s="511"/>
      <c r="V63" s="511"/>
      <c r="W63" s="511"/>
      <c r="X63" s="512"/>
      <c r="Y63" s="306"/>
      <c r="Z63" s="510"/>
      <c r="AA63" s="511"/>
      <c r="AB63" s="511"/>
      <c r="AC63" s="511"/>
      <c r="AD63" s="512"/>
      <c r="AE63" s="306"/>
      <c r="AF63" s="510"/>
      <c r="AG63" s="511"/>
      <c r="AH63" s="511"/>
      <c r="AI63" s="511"/>
      <c r="AJ63" s="512"/>
      <c r="AK63" s="306"/>
      <c r="AL63" s="45">
        <f>AK63+AE63+Y63+S63+M63</f>
        <v>0</v>
      </c>
      <c r="AM63" s="46"/>
      <c r="AN63" s="98"/>
      <c r="AO63" s="98"/>
      <c r="AP63" s="98"/>
      <c r="AQ63" s="98"/>
      <c r="AR63" s="98"/>
      <c r="AS63" s="98"/>
      <c r="AT63" s="98"/>
      <c r="AU63" s="98"/>
    </row>
    <row r="64" spans="1:50" s="1" customFormat="1" ht="13.5" thickBot="1" x14ac:dyDescent="0.35">
      <c r="A64" s="554"/>
      <c r="B64" s="520" t="s">
        <v>33</v>
      </c>
      <c r="C64" s="521"/>
      <c r="D64" s="521"/>
      <c r="E64" s="521"/>
      <c r="F64" s="521"/>
      <c r="G64" s="521"/>
      <c r="H64" s="521"/>
      <c r="I64" s="521"/>
      <c r="J64" s="521"/>
      <c r="K64" s="521"/>
      <c r="L64" s="522"/>
      <c r="M64" s="37">
        <f>SUM(M61:M63)</f>
        <v>0</v>
      </c>
      <c r="N64" s="520" t="s">
        <v>34</v>
      </c>
      <c r="O64" s="521"/>
      <c r="P64" s="521"/>
      <c r="Q64" s="521"/>
      <c r="R64" s="521"/>
      <c r="S64" s="37">
        <f>SUM(S61:S63)</f>
        <v>0</v>
      </c>
      <c r="T64" s="520" t="s">
        <v>35</v>
      </c>
      <c r="U64" s="521"/>
      <c r="V64" s="521"/>
      <c r="W64" s="521"/>
      <c r="X64" s="521"/>
      <c r="Y64" s="37">
        <f>SUM(Y61:Y63)</f>
        <v>0</v>
      </c>
      <c r="Z64" s="520" t="s">
        <v>36</v>
      </c>
      <c r="AA64" s="521"/>
      <c r="AB64" s="521"/>
      <c r="AC64" s="521"/>
      <c r="AD64" s="521"/>
      <c r="AE64" s="37">
        <f>SUM(AE61:AE63)</f>
        <v>0</v>
      </c>
      <c r="AF64" s="520" t="s">
        <v>37</v>
      </c>
      <c r="AG64" s="521"/>
      <c r="AH64" s="521"/>
      <c r="AI64" s="521"/>
      <c r="AJ64" s="521"/>
      <c r="AK64" s="37">
        <f>SUM(AK61:AK63)</f>
        <v>0</v>
      </c>
      <c r="AL64" s="38">
        <f>M64+S64+Y64+AE64+AK64</f>
        <v>0</v>
      </c>
      <c r="AM64" s="50" t="b">
        <f>IF(AL64=SUM(AL61:AL63),TRUE)</f>
        <v>1</v>
      </c>
      <c r="AN64" s="98"/>
      <c r="AO64" s="98"/>
      <c r="AP64" s="98"/>
      <c r="AQ64" s="98"/>
      <c r="AR64" s="98"/>
      <c r="AS64" s="98"/>
      <c r="AT64" s="98"/>
      <c r="AU64" s="98"/>
    </row>
    <row r="65" spans="1:51" s="1" customFormat="1" ht="16.5" customHeight="1" thickBot="1" x14ac:dyDescent="0.5">
      <c r="A65" s="554"/>
      <c r="B65" s="537" t="s">
        <v>211</v>
      </c>
      <c r="C65" s="538"/>
      <c r="D65" s="538"/>
      <c r="E65" s="538"/>
      <c r="F65" s="538"/>
      <c r="G65" s="55"/>
      <c r="H65" s="55"/>
      <c r="I65" s="55"/>
      <c r="J65" s="55"/>
      <c r="K65" s="40"/>
      <c r="L65" s="40"/>
      <c r="M65" s="41"/>
      <c r="N65" s="55"/>
      <c r="O65" s="40"/>
      <c r="P65" s="40"/>
      <c r="Q65" s="40"/>
      <c r="R65" s="40"/>
      <c r="S65" s="41"/>
      <c r="T65" s="55"/>
      <c r="U65" s="40"/>
      <c r="V65" s="40"/>
      <c r="W65" s="40"/>
      <c r="X65" s="40"/>
      <c r="Y65" s="58"/>
      <c r="Z65" s="55"/>
      <c r="AA65" s="40"/>
      <c r="AB65" s="40"/>
      <c r="AC65" s="40"/>
      <c r="AD65" s="40"/>
      <c r="AE65" s="58"/>
      <c r="AF65" s="55"/>
      <c r="AG65" s="40"/>
      <c r="AH65" s="40"/>
      <c r="AI65" s="40"/>
      <c r="AJ65" s="40"/>
      <c r="AK65" s="58"/>
      <c r="AL65" s="43"/>
      <c r="AM65" s="44"/>
      <c r="AN65" s="98"/>
      <c r="AO65" s="98"/>
      <c r="AP65" s="98"/>
      <c r="AQ65" s="98"/>
      <c r="AR65" s="98"/>
      <c r="AS65" s="98"/>
      <c r="AT65" s="98"/>
      <c r="AU65" s="98"/>
    </row>
    <row r="66" spans="1:51" s="1" customFormat="1" ht="15" customHeight="1" x14ac:dyDescent="0.35">
      <c r="A66" s="554"/>
      <c r="B66" s="529" t="s">
        <v>212</v>
      </c>
      <c r="C66" s="530"/>
      <c r="D66" s="530"/>
      <c r="E66" s="530"/>
      <c r="F66" s="531"/>
      <c r="G66" s="516"/>
      <c r="H66" s="517"/>
      <c r="I66" s="517"/>
      <c r="J66" s="517"/>
      <c r="K66" s="517"/>
      <c r="L66" s="518"/>
      <c r="M66" s="297"/>
      <c r="N66" s="516"/>
      <c r="O66" s="517"/>
      <c r="P66" s="517"/>
      <c r="Q66" s="517"/>
      <c r="R66" s="518"/>
      <c r="S66" s="297"/>
      <c r="T66" s="516"/>
      <c r="U66" s="517"/>
      <c r="V66" s="517"/>
      <c r="W66" s="517"/>
      <c r="X66" s="518"/>
      <c r="Y66" s="297"/>
      <c r="Z66" s="516"/>
      <c r="AA66" s="517"/>
      <c r="AB66" s="517"/>
      <c r="AC66" s="517"/>
      <c r="AD66" s="518"/>
      <c r="AE66" s="297"/>
      <c r="AF66" s="516"/>
      <c r="AG66" s="517"/>
      <c r="AH66" s="517"/>
      <c r="AI66" s="517"/>
      <c r="AJ66" s="518"/>
      <c r="AK66" s="297"/>
      <c r="AL66" s="33">
        <f t="shared" ref="AL66:AL72" si="35">AK66+AE66+Y66+S66+M66</f>
        <v>0</v>
      </c>
      <c r="AM66" s="34"/>
      <c r="AN66" s="98"/>
      <c r="AO66" s="98"/>
      <c r="AP66" s="98"/>
      <c r="AQ66" s="98"/>
      <c r="AR66" s="98"/>
      <c r="AS66" s="98"/>
      <c r="AT66" s="98"/>
      <c r="AU66" s="98"/>
    </row>
    <row r="67" spans="1:51" s="1" customFormat="1" ht="14.5" x14ac:dyDescent="0.35">
      <c r="A67" s="554"/>
      <c r="B67" s="526" t="s">
        <v>212</v>
      </c>
      <c r="C67" s="527"/>
      <c r="D67" s="527"/>
      <c r="E67" s="527"/>
      <c r="F67" s="528"/>
      <c r="G67" s="510"/>
      <c r="H67" s="511"/>
      <c r="I67" s="511"/>
      <c r="J67" s="511"/>
      <c r="K67" s="511"/>
      <c r="L67" s="512"/>
      <c r="M67" s="298"/>
      <c r="N67" s="510"/>
      <c r="O67" s="511"/>
      <c r="P67" s="511"/>
      <c r="Q67" s="511"/>
      <c r="R67" s="512"/>
      <c r="S67" s="298"/>
      <c r="T67" s="510"/>
      <c r="U67" s="511"/>
      <c r="V67" s="511"/>
      <c r="W67" s="511"/>
      <c r="X67" s="512"/>
      <c r="Y67" s="298"/>
      <c r="Z67" s="510"/>
      <c r="AA67" s="511"/>
      <c r="AB67" s="511"/>
      <c r="AC67" s="511"/>
      <c r="AD67" s="512"/>
      <c r="AE67" s="298"/>
      <c r="AF67" s="510"/>
      <c r="AG67" s="511"/>
      <c r="AH67" s="511"/>
      <c r="AI67" s="511"/>
      <c r="AJ67" s="512"/>
      <c r="AK67" s="298"/>
      <c r="AL67" s="33">
        <f t="shared" si="35"/>
        <v>0</v>
      </c>
      <c r="AM67" s="34"/>
      <c r="AN67" s="98"/>
      <c r="AO67" s="98"/>
      <c r="AP67" s="98"/>
      <c r="AQ67" s="98"/>
      <c r="AR67" s="98"/>
      <c r="AS67" s="98"/>
      <c r="AT67" s="98"/>
      <c r="AU67" s="98"/>
    </row>
    <row r="68" spans="1:51" s="1" customFormat="1" ht="14.5" x14ac:dyDescent="0.35">
      <c r="A68" s="554"/>
      <c r="B68" s="526" t="s">
        <v>212</v>
      </c>
      <c r="C68" s="527"/>
      <c r="D68" s="527"/>
      <c r="E68" s="527"/>
      <c r="F68" s="528"/>
      <c r="G68" s="510"/>
      <c r="H68" s="511"/>
      <c r="I68" s="511"/>
      <c r="J68" s="511"/>
      <c r="K68" s="511"/>
      <c r="L68" s="512"/>
      <c r="M68" s="298"/>
      <c r="N68" s="510"/>
      <c r="O68" s="511"/>
      <c r="P68" s="511"/>
      <c r="Q68" s="511"/>
      <c r="R68" s="512"/>
      <c r="S68" s="298"/>
      <c r="T68" s="510"/>
      <c r="U68" s="511"/>
      <c r="V68" s="511"/>
      <c r="W68" s="511"/>
      <c r="X68" s="512"/>
      <c r="Y68" s="298"/>
      <c r="Z68" s="510"/>
      <c r="AA68" s="511"/>
      <c r="AB68" s="511"/>
      <c r="AC68" s="511"/>
      <c r="AD68" s="512"/>
      <c r="AE68" s="298"/>
      <c r="AF68" s="510"/>
      <c r="AG68" s="511"/>
      <c r="AH68" s="511"/>
      <c r="AI68" s="511"/>
      <c r="AJ68" s="512"/>
      <c r="AK68" s="298"/>
      <c r="AL68" s="33">
        <f t="shared" si="35"/>
        <v>0</v>
      </c>
      <c r="AM68" s="34"/>
      <c r="AN68" s="98"/>
      <c r="AO68" s="98"/>
      <c r="AP68" s="98"/>
      <c r="AQ68" s="98"/>
      <c r="AR68" s="98"/>
      <c r="AS68" s="98"/>
      <c r="AT68" s="98"/>
      <c r="AU68" s="98"/>
    </row>
    <row r="69" spans="1:51" s="1" customFormat="1" ht="14.5" x14ac:dyDescent="0.35">
      <c r="A69" s="554"/>
      <c r="B69" s="526" t="s">
        <v>212</v>
      </c>
      <c r="C69" s="527"/>
      <c r="D69" s="527"/>
      <c r="E69" s="527"/>
      <c r="F69" s="528"/>
      <c r="G69" s="510"/>
      <c r="H69" s="511"/>
      <c r="I69" s="511"/>
      <c r="J69" s="511"/>
      <c r="K69" s="511"/>
      <c r="L69" s="512"/>
      <c r="M69" s="298"/>
      <c r="N69" s="510"/>
      <c r="O69" s="511"/>
      <c r="P69" s="511"/>
      <c r="Q69" s="511"/>
      <c r="R69" s="512"/>
      <c r="S69" s="298"/>
      <c r="T69" s="510"/>
      <c r="U69" s="511"/>
      <c r="V69" s="511"/>
      <c r="W69" s="511"/>
      <c r="X69" s="512"/>
      <c r="Y69" s="298"/>
      <c r="Z69" s="510"/>
      <c r="AA69" s="511"/>
      <c r="AB69" s="511"/>
      <c r="AC69" s="511"/>
      <c r="AD69" s="512"/>
      <c r="AE69" s="298"/>
      <c r="AF69" s="510"/>
      <c r="AG69" s="511"/>
      <c r="AH69" s="511"/>
      <c r="AI69" s="511"/>
      <c r="AJ69" s="512"/>
      <c r="AK69" s="298"/>
      <c r="AL69" s="33">
        <f t="shared" si="35"/>
        <v>0</v>
      </c>
      <c r="AM69" s="34"/>
      <c r="AN69" s="98"/>
      <c r="AO69" s="98"/>
      <c r="AP69" s="98"/>
      <c r="AQ69" s="98"/>
      <c r="AR69" s="98"/>
      <c r="AS69" s="98"/>
      <c r="AT69" s="98"/>
      <c r="AU69" s="98"/>
    </row>
    <row r="70" spans="1:51" s="1" customFormat="1" ht="14.5" x14ac:dyDescent="0.35">
      <c r="A70" s="554"/>
      <c r="B70" s="526" t="s">
        <v>212</v>
      </c>
      <c r="C70" s="527"/>
      <c r="D70" s="527"/>
      <c r="E70" s="527"/>
      <c r="F70" s="528"/>
      <c r="G70" s="510"/>
      <c r="H70" s="511"/>
      <c r="I70" s="511"/>
      <c r="J70" s="511"/>
      <c r="K70" s="511"/>
      <c r="L70" s="512"/>
      <c r="M70" s="298"/>
      <c r="N70" s="510"/>
      <c r="O70" s="511"/>
      <c r="P70" s="511"/>
      <c r="Q70" s="511"/>
      <c r="R70" s="512"/>
      <c r="S70" s="298"/>
      <c r="T70" s="510"/>
      <c r="U70" s="511"/>
      <c r="V70" s="511"/>
      <c r="W70" s="511"/>
      <c r="X70" s="512"/>
      <c r="Y70" s="298"/>
      <c r="Z70" s="510"/>
      <c r="AA70" s="511"/>
      <c r="AB70" s="511"/>
      <c r="AC70" s="511"/>
      <c r="AD70" s="512"/>
      <c r="AE70" s="298"/>
      <c r="AF70" s="510"/>
      <c r="AG70" s="511"/>
      <c r="AH70" s="511"/>
      <c r="AI70" s="511"/>
      <c r="AJ70" s="512"/>
      <c r="AK70" s="298"/>
      <c r="AL70" s="33">
        <f t="shared" si="35"/>
        <v>0</v>
      </c>
      <c r="AM70" s="34"/>
      <c r="AN70" s="98"/>
      <c r="AO70" s="98"/>
      <c r="AP70" s="98"/>
      <c r="AQ70" s="98"/>
      <c r="AR70" s="98"/>
      <c r="AS70" s="98"/>
      <c r="AT70" s="98"/>
      <c r="AU70" s="98"/>
    </row>
    <row r="71" spans="1:51" s="1" customFormat="1" ht="15" customHeight="1" thickBot="1" x14ac:dyDescent="0.4">
      <c r="A71" s="554"/>
      <c r="B71" s="601" t="s">
        <v>212</v>
      </c>
      <c r="C71" s="602"/>
      <c r="D71" s="602"/>
      <c r="E71" s="602"/>
      <c r="F71" s="603"/>
      <c r="G71" s="513"/>
      <c r="H71" s="514"/>
      <c r="I71" s="514"/>
      <c r="J71" s="514"/>
      <c r="K71" s="514"/>
      <c r="L71" s="515"/>
      <c r="M71" s="299"/>
      <c r="N71" s="513"/>
      <c r="O71" s="514"/>
      <c r="P71" s="514"/>
      <c r="Q71" s="514"/>
      <c r="R71" s="515"/>
      <c r="S71" s="299"/>
      <c r="T71" s="513"/>
      <c r="U71" s="514"/>
      <c r="V71" s="514"/>
      <c r="W71" s="514"/>
      <c r="X71" s="515"/>
      <c r="Y71" s="299"/>
      <c r="Z71" s="513"/>
      <c r="AA71" s="514"/>
      <c r="AB71" s="514"/>
      <c r="AC71" s="514"/>
      <c r="AD71" s="515"/>
      <c r="AE71" s="299"/>
      <c r="AF71" s="513"/>
      <c r="AG71" s="514"/>
      <c r="AH71" s="514"/>
      <c r="AI71" s="514"/>
      <c r="AJ71" s="515"/>
      <c r="AK71" s="299"/>
      <c r="AL71" s="45">
        <f t="shared" si="35"/>
        <v>0</v>
      </c>
      <c r="AM71" s="34"/>
      <c r="AN71" s="98"/>
      <c r="AO71" s="98"/>
      <c r="AP71" s="98"/>
      <c r="AQ71" s="98"/>
      <c r="AR71" s="98"/>
      <c r="AS71" s="98"/>
      <c r="AT71" s="98"/>
      <c r="AU71" s="98"/>
    </row>
    <row r="72" spans="1:51" s="1" customFormat="1" ht="16.5" customHeight="1" thickBot="1" x14ac:dyDescent="0.35">
      <c r="A72" s="555"/>
      <c r="B72" s="556" t="s">
        <v>38</v>
      </c>
      <c r="C72" s="557"/>
      <c r="D72" s="557"/>
      <c r="E72" s="557"/>
      <c r="F72" s="557"/>
      <c r="G72" s="557"/>
      <c r="H72" s="557"/>
      <c r="I72" s="557"/>
      <c r="J72" s="557"/>
      <c r="K72" s="557"/>
      <c r="L72" s="604"/>
      <c r="M72" s="37">
        <f>SUM(M66:M71)</f>
        <v>0</v>
      </c>
      <c r="N72" s="556" t="s">
        <v>39</v>
      </c>
      <c r="O72" s="557"/>
      <c r="P72" s="557"/>
      <c r="Q72" s="557"/>
      <c r="R72" s="557"/>
      <c r="S72" s="37">
        <f>SUM(S66:S71)</f>
        <v>0</v>
      </c>
      <c r="T72" s="556" t="s">
        <v>40</v>
      </c>
      <c r="U72" s="557"/>
      <c r="V72" s="557"/>
      <c r="W72" s="557"/>
      <c r="X72" s="557"/>
      <c r="Y72" s="37">
        <f>SUM(Y66:Y71)</f>
        <v>0</v>
      </c>
      <c r="Z72" s="556" t="s">
        <v>41</v>
      </c>
      <c r="AA72" s="557"/>
      <c r="AB72" s="557"/>
      <c r="AC72" s="557"/>
      <c r="AD72" s="557"/>
      <c r="AE72" s="37">
        <f>SUM(AE66:AE71)</f>
        <v>0</v>
      </c>
      <c r="AF72" s="556" t="s">
        <v>42</v>
      </c>
      <c r="AG72" s="557"/>
      <c r="AH72" s="557"/>
      <c r="AI72" s="557"/>
      <c r="AJ72" s="557"/>
      <c r="AK72" s="37">
        <f>SUM(AK66:AK71)</f>
        <v>0</v>
      </c>
      <c r="AL72" s="59">
        <f t="shared" si="35"/>
        <v>0</v>
      </c>
      <c r="AM72" s="60" t="b">
        <f>IF(AL72=SUM(AL66:AL71),TRUE)</f>
        <v>1</v>
      </c>
      <c r="AN72" s="98"/>
      <c r="AO72" s="98"/>
      <c r="AP72" s="98"/>
      <c r="AQ72" s="98"/>
      <c r="AR72" s="98"/>
      <c r="AS72" s="98"/>
      <c r="AT72" s="98"/>
      <c r="AU72" s="98"/>
    </row>
    <row r="73" spans="1:51" s="1" customFormat="1" ht="8.25" customHeight="1" thickBot="1" x14ac:dyDescent="0.35">
      <c r="B73" s="61"/>
      <c r="C73" s="61"/>
      <c r="D73" s="61"/>
      <c r="E73" s="61"/>
      <c r="F73" s="61"/>
      <c r="G73" s="61"/>
      <c r="H73" s="61"/>
      <c r="I73" s="61"/>
      <c r="J73" s="61"/>
      <c r="K73" s="61"/>
      <c r="L73" s="61"/>
      <c r="M73" s="62"/>
      <c r="N73" s="61"/>
      <c r="O73" s="61"/>
      <c r="P73" s="61"/>
      <c r="Q73" s="61"/>
      <c r="R73" s="61"/>
      <c r="S73" s="62"/>
      <c r="T73" s="61"/>
      <c r="U73" s="61"/>
      <c r="V73" s="61"/>
      <c r="W73" s="61"/>
      <c r="X73" s="61"/>
      <c r="Y73" s="62"/>
      <c r="Z73" s="61"/>
      <c r="AA73" s="61"/>
      <c r="AB73" s="61"/>
      <c r="AC73" s="61"/>
      <c r="AD73" s="61"/>
      <c r="AE73" s="62"/>
      <c r="AF73" s="61"/>
      <c r="AG73" s="61"/>
      <c r="AH73" s="61"/>
      <c r="AI73" s="61"/>
      <c r="AJ73" s="61"/>
      <c r="AK73" s="62"/>
      <c r="AL73" s="63"/>
      <c r="AM73" s="63"/>
      <c r="AN73" s="98"/>
      <c r="AO73" s="98"/>
      <c r="AP73" s="98"/>
      <c r="AQ73" s="98"/>
      <c r="AR73" s="98"/>
      <c r="AS73" s="98"/>
      <c r="AT73" s="98"/>
      <c r="AU73" s="98"/>
    </row>
    <row r="74" spans="1:51" ht="23.25" customHeight="1" thickBot="1" x14ac:dyDescent="0.5">
      <c r="A74" s="540" t="s">
        <v>43</v>
      </c>
      <c r="B74" s="537" t="s">
        <v>44</v>
      </c>
      <c r="C74" s="538"/>
      <c r="D74" s="538"/>
      <c r="E74" s="538"/>
      <c r="F74" s="538"/>
      <c r="G74" s="55"/>
      <c r="H74" s="55"/>
      <c r="I74" s="55"/>
      <c r="J74" s="55"/>
      <c r="K74" s="40"/>
      <c r="L74" s="40"/>
      <c r="M74" s="40"/>
      <c r="N74" s="64"/>
      <c r="O74" s="65"/>
      <c r="P74" s="65"/>
      <c r="Q74" s="65"/>
      <c r="R74" s="65"/>
      <c r="S74" s="65"/>
      <c r="T74" s="64"/>
      <c r="U74" s="65"/>
      <c r="V74" s="65"/>
      <c r="W74" s="65"/>
      <c r="X74" s="65"/>
      <c r="Y74" s="65"/>
      <c r="Z74" s="64"/>
      <c r="AA74" s="65"/>
      <c r="AB74" s="65"/>
      <c r="AC74" s="65"/>
      <c r="AD74" s="65"/>
      <c r="AE74" s="65"/>
      <c r="AF74" s="64"/>
      <c r="AG74" s="65"/>
      <c r="AH74" s="65"/>
      <c r="AI74" s="65"/>
      <c r="AJ74" s="65"/>
      <c r="AK74" s="65"/>
      <c r="AL74" s="66"/>
      <c r="AM74" s="57"/>
      <c r="AN74" s="98"/>
      <c r="AO74" s="98"/>
      <c r="AP74" s="98"/>
      <c r="AQ74" s="98"/>
      <c r="AR74" s="98"/>
      <c r="AS74" s="98"/>
      <c r="AT74" s="98"/>
      <c r="AU74" s="98"/>
      <c r="AV74" s="1"/>
      <c r="AW74" s="1"/>
      <c r="AX74" s="1"/>
    </row>
    <row r="75" spans="1:51" ht="21.5" x14ac:dyDescent="0.3">
      <c r="A75" s="541"/>
      <c r="B75" s="543" t="s">
        <v>45</v>
      </c>
      <c r="C75" s="544"/>
      <c r="D75" s="67"/>
      <c r="E75" s="67"/>
      <c r="F75" s="67"/>
      <c r="G75" s="68" t="s">
        <v>46</v>
      </c>
      <c r="H75" s="68" t="s">
        <v>47</v>
      </c>
      <c r="I75" s="68" t="s">
        <v>286</v>
      </c>
      <c r="J75" s="68" t="s">
        <v>274</v>
      </c>
      <c r="K75" s="69" t="s">
        <v>48</v>
      </c>
      <c r="L75" s="354" t="s">
        <v>279</v>
      </c>
      <c r="M75" s="350"/>
      <c r="N75" s="68" t="s">
        <v>46</v>
      </c>
      <c r="O75" s="68" t="s">
        <v>47</v>
      </c>
      <c r="P75" s="68" t="s">
        <v>274</v>
      </c>
      <c r="Q75" s="69" t="s">
        <v>48</v>
      </c>
      <c r="R75" s="354" t="s">
        <v>279</v>
      </c>
      <c r="S75" s="350"/>
      <c r="T75" s="68" t="s">
        <v>46</v>
      </c>
      <c r="U75" s="68" t="s">
        <v>47</v>
      </c>
      <c r="V75" s="68" t="s">
        <v>274</v>
      </c>
      <c r="W75" s="69" t="s">
        <v>48</v>
      </c>
      <c r="X75" s="354" t="s">
        <v>279</v>
      </c>
      <c r="Y75" s="350"/>
      <c r="Z75" s="68" t="s">
        <v>46</v>
      </c>
      <c r="AA75" s="68" t="s">
        <v>47</v>
      </c>
      <c r="AB75" s="68" t="s">
        <v>274</v>
      </c>
      <c r="AC75" s="69" t="s">
        <v>48</v>
      </c>
      <c r="AD75" s="354" t="s">
        <v>279</v>
      </c>
      <c r="AE75" s="350"/>
      <c r="AF75" s="68" t="s">
        <v>46</v>
      </c>
      <c r="AG75" s="68" t="s">
        <v>47</v>
      </c>
      <c r="AH75" s="68" t="s">
        <v>274</v>
      </c>
      <c r="AI75" s="69" t="s">
        <v>48</v>
      </c>
      <c r="AJ75" s="354" t="s">
        <v>279</v>
      </c>
      <c r="AK75" s="376"/>
      <c r="AL75" s="377"/>
      <c r="AM75" s="382" t="s">
        <v>285</v>
      </c>
      <c r="AN75" s="98"/>
      <c r="AO75" s="98"/>
      <c r="AP75" s="98"/>
      <c r="AQ75" s="98"/>
      <c r="AR75" s="98"/>
      <c r="AS75" s="98"/>
      <c r="AT75" s="98"/>
      <c r="AU75" s="1"/>
      <c r="AV75" s="1"/>
      <c r="AW75" s="1"/>
    </row>
    <row r="76" spans="1:51" ht="12.65" customHeight="1" x14ac:dyDescent="0.3">
      <c r="A76" s="541"/>
      <c r="B76" s="545" t="s">
        <v>168</v>
      </c>
      <c r="C76" s="546"/>
      <c r="D76" s="546"/>
      <c r="E76" s="546"/>
      <c r="F76" s="547"/>
      <c r="G76" s="300"/>
      <c r="H76" s="352">
        <f>G76*J76</f>
        <v>0</v>
      </c>
      <c r="I76" s="349"/>
      <c r="J76" s="396">
        <f>IF($D$10="MTDC", I76,IF($D$10="TDC", I76,IF($D$10="Split with Subs",$K$10, I76)))</f>
        <v>0</v>
      </c>
      <c r="K76" s="353">
        <f>SUM(G76:H76)</f>
        <v>0</v>
      </c>
      <c r="L76" s="371">
        <f>IF(K76&lt;=49999, K76,K76-(K76-50000))</f>
        <v>0</v>
      </c>
      <c r="M76" s="272"/>
      <c r="N76" s="300"/>
      <c r="O76" s="352">
        <f>N76*P76</f>
        <v>0</v>
      </c>
      <c r="P76" s="410"/>
      <c r="Q76" s="353">
        <f>SUM(N76:O76)</f>
        <v>0</v>
      </c>
      <c r="R76" s="371">
        <f>IF((Q76+L76)&lt;=49999,Q76,(50000-L76))</f>
        <v>0</v>
      </c>
      <c r="S76" s="272"/>
      <c r="T76" s="300"/>
      <c r="U76" s="352">
        <f>T76*V76</f>
        <v>0</v>
      </c>
      <c r="V76" s="410"/>
      <c r="W76" s="353">
        <f>SUM(T76:U76)</f>
        <v>0</v>
      </c>
      <c r="X76" s="373">
        <f>IF((L76+R76+W76)&lt;=49999,W76,(50000-L76-R76))</f>
        <v>0</v>
      </c>
      <c r="Y76" s="272"/>
      <c r="Z76" s="300"/>
      <c r="AA76" s="365">
        <f>Z76*AB76</f>
        <v>0</v>
      </c>
      <c r="AB76" s="410"/>
      <c r="AC76" s="353">
        <f>SUM(Z76:AA76)</f>
        <v>0</v>
      </c>
      <c r="AD76" s="374">
        <f>IF((L76+R76+X76+AC76)&lt;=49999,AC76,(50000-L76-R76-X76))</f>
        <v>0</v>
      </c>
      <c r="AE76" s="272"/>
      <c r="AF76" s="300"/>
      <c r="AG76" s="365">
        <f>AF76*AH76</f>
        <v>0</v>
      </c>
      <c r="AH76" s="410"/>
      <c r="AI76" s="353">
        <f>SUM(AF76:AG76)</f>
        <v>0</v>
      </c>
      <c r="AJ76" s="374">
        <f>IF((L76+R76+X76+AD76)&lt;=49999,AI76,(50000-L76-R76-X76-AD76))</f>
        <v>0</v>
      </c>
      <c r="AK76" s="378"/>
      <c r="AL76" s="379"/>
      <c r="AM76" s="274">
        <f>K76+Q76+W76+AC76+AI76</f>
        <v>0</v>
      </c>
      <c r="AN76" s="53"/>
      <c r="AO76" s="98"/>
      <c r="AP76" s="98"/>
      <c r="AQ76" s="98"/>
      <c r="AR76" s="98"/>
      <c r="AS76" s="98"/>
      <c r="AT76" s="98"/>
      <c r="AU76" s="98"/>
      <c r="AV76" s="98"/>
      <c r="AW76" s="1"/>
      <c r="AX76" s="1"/>
      <c r="AY76" s="1"/>
    </row>
    <row r="77" spans="1:51" ht="12.65" customHeight="1" x14ac:dyDescent="0.3">
      <c r="A77" s="541"/>
      <c r="B77" s="548" t="s">
        <v>169</v>
      </c>
      <c r="C77" s="549"/>
      <c r="D77" s="549"/>
      <c r="E77" s="549"/>
      <c r="F77" s="550"/>
      <c r="G77" s="300"/>
      <c r="H77" s="352">
        <f>G77*J77</f>
        <v>0</v>
      </c>
      <c r="I77" s="349"/>
      <c r="J77" s="396">
        <f>IF($D$10="MTDC", I77,IF($D$10="TDC", I77,IF($D$10="Split with Subs",$K$10, I77)))</f>
        <v>0</v>
      </c>
      <c r="K77" s="353">
        <f>SUM(G77:H77)</f>
        <v>0</v>
      </c>
      <c r="L77" s="371">
        <f t="shared" ref="L77:L80" si="36">IF(K77&lt;=49999, K77,K77-(K77-50000))</f>
        <v>0</v>
      </c>
      <c r="M77" s="273"/>
      <c r="N77" s="300"/>
      <c r="O77" s="352"/>
      <c r="P77" s="410"/>
      <c r="Q77" s="353">
        <f t="shared" ref="Q77:Q80" si="37">SUM(N77:O77)</f>
        <v>0</v>
      </c>
      <c r="R77" s="371">
        <f>IF((Q77+L77)&lt;=49999,Q77,(50000-L77))</f>
        <v>0</v>
      </c>
      <c r="S77" s="273"/>
      <c r="T77" s="300"/>
      <c r="U77" s="352">
        <f t="shared" ref="U77:U80" si="38">T77*V77</f>
        <v>0</v>
      </c>
      <c r="V77" s="410"/>
      <c r="W77" s="353">
        <f t="shared" ref="W77:W80" si="39">SUM(T77:U77)</f>
        <v>0</v>
      </c>
      <c r="X77" s="373">
        <f t="shared" ref="X77:X80" si="40">IF((L77+R77+W77)&lt;=49999,W77,(50000-L77-R77))</f>
        <v>0</v>
      </c>
      <c r="Y77" s="273"/>
      <c r="Z77" s="300"/>
      <c r="AA77" s="365">
        <f t="shared" ref="AA77:AA80" si="41">Z77*AB77</f>
        <v>0</v>
      </c>
      <c r="AB77" s="410"/>
      <c r="AC77" s="353">
        <f t="shared" ref="AC77:AC80" si="42">SUM(Z77:AA77)</f>
        <v>0</v>
      </c>
      <c r="AD77" s="374">
        <f t="shared" ref="AD77:AD80" si="43">IF((L77+R77+X77+AC77)&lt;=49999,AC77,(50000-L77-R77-X77))</f>
        <v>0</v>
      </c>
      <c r="AE77" s="273"/>
      <c r="AF77" s="300"/>
      <c r="AG77" s="365">
        <f t="shared" ref="AG77:AG80" si="44">AF77*AH77</f>
        <v>0</v>
      </c>
      <c r="AH77" s="410"/>
      <c r="AI77" s="353">
        <f t="shared" ref="AI77:AI80" si="45">SUM(AF77:AG77)</f>
        <v>0</v>
      </c>
      <c r="AJ77" s="374">
        <f t="shared" ref="AJ77:AJ80" si="46">IF((L77+R77+X77+AD77)&lt;=49999,AI77,(50000-L77-R77-X77-AD77))</f>
        <v>0</v>
      </c>
      <c r="AK77" s="378"/>
      <c r="AL77" s="379"/>
      <c r="AM77" s="274">
        <f>K77+Q77+W77+AC77+AI77</f>
        <v>0</v>
      </c>
      <c r="AN77" s="53"/>
      <c r="AO77" s="98"/>
      <c r="AP77" s="98"/>
      <c r="AQ77" s="98"/>
      <c r="AR77" s="98"/>
      <c r="AS77" s="98"/>
      <c r="AT77" s="98"/>
      <c r="AU77" s="98"/>
      <c r="AV77" s="98"/>
      <c r="AW77" s="1"/>
      <c r="AX77" s="1"/>
      <c r="AY77" s="1"/>
    </row>
    <row r="78" spans="1:51" ht="12.65" customHeight="1" x14ac:dyDescent="0.3">
      <c r="A78" s="541"/>
      <c r="B78" s="548" t="s">
        <v>170</v>
      </c>
      <c r="C78" s="549"/>
      <c r="D78" s="549"/>
      <c r="E78" s="549"/>
      <c r="F78" s="550"/>
      <c r="G78" s="300"/>
      <c r="H78" s="352">
        <f>G78*J78</f>
        <v>0</v>
      </c>
      <c r="I78" s="349"/>
      <c r="J78" s="396">
        <f>IF($D$10="MTDC", I78,IF($D$10="TDC", I78,IF($D$10="Split with Subs",$K$10, I78)))</f>
        <v>0</v>
      </c>
      <c r="K78" s="353">
        <f>SUM(G78:H78)</f>
        <v>0</v>
      </c>
      <c r="L78" s="371">
        <f t="shared" si="36"/>
        <v>0</v>
      </c>
      <c r="M78" s="273"/>
      <c r="N78" s="300"/>
      <c r="O78" s="352"/>
      <c r="P78" s="410"/>
      <c r="Q78" s="353">
        <f t="shared" si="37"/>
        <v>0</v>
      </c>
      <c r="R78" s="371">
        <f t="shared" ref="R78:R80" si="47">IF((Q78+L78)&lt;=49999,Q78,(50000-L78))</f>
        <v>0</v>
      </c>
      <c r="S78" s="273"/>
      <c r="T78" s="300"/>
      <c r="U78" s="352">
        <f t="shared" si="38"/>
        <v>0</v>
      </c>
      <c r="V78" s="410"/>
      <c r="W78" s="353">
        <f t="shared" si="39"/>
        <v>0</v>
      </c>
      <c r="X78" s="373">
        <f>IF((L78+R78+W78)&lt;=49999,W78,(50000-L78-R78))</f>
        <v>0</v>
      </c>
      <c r="Y78" s="273"/>
      <c r="Z78" s="300"/>
      <c r="AA78" s="365">
        <f t="shared" si="41"/>
        <v>0</v>
      </c>
      <c r="AB78" s="410"/>
      <c r="AC78" s="353">
        <f t="shared" si="42"/>
        <v>0</v>
      </c>
      <c r="AD78" s="374">
        <f>IF((L78+R78+X78+AC78)&lt;=49999,AC78,(50000-L78-R78-X78))</f>
        <v>0</v>
      </c>
      <c r="AE78" s="273"/>
      <c r="AF78" s="300"/>
      <c r="AG78" s="365">
        <f t="shared" si="44"/>
        <v>0</v>
      </c>
      <c r="AH78" s="410"/>
      <c r="AI78" s="353">
        <f t="shared" si="45"/>
        <v>0</v>
      </c>
      <c r="AJ78" s="374">
        <f t="shared" si="46"/>
        <v>0</v>
      </c>
      <c r="AK78" s="378"/>
      <c r="AL78" s="379"/>
      <c r="AM78" s="274">
        <f t="shared" ref="AM78:AM80" si="48">K78+Q78+W78+AC78+AI78</f>
        <v>0</v>
      </c>
      <c r="AN78" s="1"/>
      <c r="AO78" s="98"/>
      <c r="AP78" s="98"/>
      <c r="AQ78" s="98"/>
      <c r="AR78" s="98"/>
      <c r="AS78" s="98"/>
      <c r="AT78" s="98"/>
      <c r="AU78" s="98"/>
      <c r="AV78" s="98"/>
      <c r="AW78" s="1"/>
      <c r="AX78" s="1"/>
      <c r="AY78" s="1"/>
    </row>
    <row r="79" spans="1:51" ht="12.65" customHeight="1" x14ac:dyDescent="0.3">
      <c r="A79" s="541"/>
      <c r="B79" s="548" t="s">
        <v>49</v>
      </c>
      <c r="C79" s="549"/>
      <c r="D79" s="549"/>
      <c r="E79" s="549"/>
      <c r="F79" s="550"/>
      <c r="G79" s="300"/>
      <c r="H79" s="352">
        <f>G79*J79</f>
        <v>0</v>
      </c>
      <c r="I79" s="349"/>
      <c r="J79" s="396">
        <f>IF($D$10="MTDC", I79,IF($D$10="TDC", I79,IF($D$10="Split with Subs",$K$10, I79)))</f>
        <v>0</v>
      </c>
      <c r="K79" s="353">
        <f>SUM(G79:H79)</f>
        <v>0</v>
      </c>
      <c r="L79" s="371">
        <f t="shared" si="36"/>
        <v>0</v>
      </c>
      <c r="M79" s="273"/>
      <c r="N79" s="300"/>
      <c r="O79" s="352"/>
      <c r="P79" s="410"/>
      <c r="Q79" s="353">
        <f t="shared" si="37"/>
        <v>0</v>
      </c>
      <c r="R79" s="371">
        <f>IF((Q79+L79)&lt;=49999,Q79,(50000-L79))</f>
        <v>0</v>
      </c>
      <c r="S79" s="273"/>
      <c r="T79" s="300"/>
      <c r="U79" s="352">
        <f t="shared" si="38"/>
        <v>0</v>
      </c>
      <c r="V79" s="410"/>
      <c r="W79" s="353">
        <f t="shared" si="39"/>
        <v>0</v>
      </c>
      <c r="X79" s="373">
        <f t="shared" si="40"/>
        <v>0</v>
      </c>
      <c r="Y79" s="273"/>
      <c r="Z79" s="300"/>
      <c r="AA79" s="365">
        <f t="shared" si="41"/>
        <v>0</v>
      </c>
      <c r="AB79" s="410"/>
      <c r="AC79" s="353">
        <f t="shared" si="42"/>
        <v>0</v>
      </c>
      <c r="AD79" s="374">
        <f t="shared" si="43"/>
        <v>0</v>
      </c>
      <c r="AE79" s="273"/>
      <c r="AF79" s="300"/>
      <c r="AG79" s="365">
        <f t="shared" si="44"/>
        <v>0</v>
      </c>
      <c r="AH79" s="410"/>
      <c r="AI79" s="353">
        <f t="shared" si="45"/>
        <v>0</v>
      </c>
      <c r="AJ79" s="374">
        <f t="shared" si="46"/>
        <v>0</v>
      </c>
      <c r="AK79" s="378"/>
      <c r="AL79" s="379"/>
      <c r="AM79" s="274">
        <f t="shared" si="48"/>
        <v>0</v>
      </c>
      <c r="AN79" s="53"/>
      <c r="AO79" s="98"/>
      <c r="AP79" s="98"/>
      <c r="AQ79" s="98"/>
      <c r="AR79" s="98"/>
      <c r="AS79" s="98"/>
      <c r="AT79" s="98"/>
      <c r="AU79" s="98"/>
      <c r="AV79" s="98"/>
      <c r="AW79" s="1"/>
      <c r="AX79" s="1"/>
      <c r="AY79" s="1"/>
    </row>
    <row r="80" spans="1:51" ht="12.65" customHeight="1" x14ac:dyDescent="0.3">
      <c r="A80" s="541"/>
      <c r="B80" s="548" t="s">
        <v>50</v>
      </c>
      <c r="C80" s="549"/>
      <c r="D80" s="549"/>
      <c r="E80" s="549"/>
      <c r="F80" s="550"/>
      <c r="G80" s="300"/>
      <c r="H80" s="352">
        <f>G80*J80</f>
        <v>0</v>
      </c>
      <c r="I80" s="349"/>
      <c r="J80" s="396">
        <f>IF($D$10="MTDC", I80,IF($D$10="TDC", I80,IF($D$10="Split with Subs",$K$10, I80)))</f>
        <v>0</v>
      </c>
      <c r="K80" s="353">
        <f>SUM(G80:H80)</f>
        <v>0</v>
      </c>
      <c r="L80" s="371">
        <f t="shared" si="36"/>
        <v>0</v>
      </c>
      <c r="M80" s="273"/>
      <c r="N80" s="300"/>
      <c r="O80" s="352"/>
      <c r="P80" s="410"/>
      <c r="Q80" s="353">
        <f t="shared" si="37"/>
        <v>0</v>
      </c>
      <c r="R80" s="371">
        <f t="shared" si="47"/>
        <v>0</v>
      </c>
      <c r="S80" s="273"/>
      <c r="T80" s="300"/>
      <c r="U80" s="352">
        <f t="shared" si="38"/>
        <v>0</v>
      </c>
      <c r="V80" s="410"/>
      <c r="W80" s="353">
        <f t="shared" si="39"/>
        <v>0</v>
      </c>
      <c r="X80" s="373">
        <f t="shared" si="40"/>
        <v>0</v>
      </c>
      <c r="Y80" s="273"/>
      <c r="Z80" s="300"/>
      <c r="AA80" s="365">
        <f t="shared" si="41"/>
        <v>0</v>
      </c>
      <c r="AB80" s="410"/>
      <c r="AC80" s="353">
        <f t="shared" si="42"/>
        <v>0</v>
      </c>
      <c r="AD80" s="374">
        <f t="shared" si="43"/>
        <v>0</v>
      </c>
      <c r="AE80" s="273"/>
      <c r="AF80" s="300"/>
      <c r="AG80" s="365">
        <f t="shared" si="44"/>
        <v>0</v>
      </c>
      <c r="AH80" s="410"/>
      <c r="AI80" s="353">
        <f t="shared" si="45"/>
        <v>0</v>
      </c>
      <c r="AJ80" s="374">
        <f t="shared" si="46"/>
        <v>0</v>
      </c>
      <c r="AK80" s="378"/>
      <c r="AL80" s="379"/>
      <c r="AM80" s="274">
        <f t="shared" si="48"/>
        <v>0</v>
      </c>
      <c r="AN80" s="53"/>
      <c r="AO80" s="98"/>
      <c r="AP80" s="98"/>
      <c r="AQ80" s="98"/>
      <c r="AR80" s="98"/>
      <c r="AS80" s="98"/>
      <c r="AT80" s="98"/>
      <c r="AU80" s="98"/>
      <c r="AV80" s="98"/>
      <c r="AW80" s="1"/>
      <c r="AX80" s="1"/>
      <c r="AY80" s="1"/>
    </row>
    <row r="81" spans="1:56" ht="13.25" customHeight="1" thickBot="1" x14ac:dyDescent="0.4">
      <c r="A81" s="541"/>
      <c r="B81" s="70"/>
      <c r="C81" s="71"/>
      <c r="D81" s="71"/>
      <c r="E81" s="71"/>
      <c r="F81" s="72"/>
      <c r="G81" s="348">
        <f>SUM(G76:G80)</f>
        <v>0</v>
      </c>
      <c r="H81" s="348">
        <f>SUM(H76:H80)</f>
        <v>0</v>
      </c>
      <c r="I81" s="348"/>
      <c r="K81" s="360">
        <f>SUM(K76:K80)</f>
        <v>0</v>
      </c>
      <c r="L81" s="372">
        <f>SUM(L76:L80)</f>
        <v>0</v>
      </c>
      <c r="M81" s="351"/>
      <c r="N81" s="348">
        <f>SUM(N76:N80)</f>
        <v>0</v>
      </c>
      <c r="O81" s="348">
        <f>SUM(O76:O80)</f>
        <v>0</v>
      </c>
      <c r="P81" s="348"/>
      <c r="Q81" s="73">
        <f>SUM(Q76:Q80)</f>
        <v>0</v>
      </c>
      <c r="R81" s="372">
        <f>SUM(R76:R80)</f>
        <v>0</v>
      </c>
      <c r="S81" s="351"/>
      <c r="T81" s="348">
        <f>SUM(T76:T80)</f>
        <v>0</v>
      </c>
      <c r="U81" s="348">
        <f>SUM(U76:U80)</f>
        <v>0</v>
      </c>
      <c r="V81" s="348"/>
      <c r="W81" s="73">
        <f>SUM(W76:W80)</f>
        <v>0</v>
      </c>
      <c r="X81" s="372">
        <f>SUM(X76:X80)</f>
        <v>0</v>
      </c>
      <c r="Y81" s="351"/>
      <c r="Z81" s="348">
        <f>SUM(Z76:Z80)</f>
        <v>0</v>
      </c>
      <c r="AA81" s="348">
        <f>SUM(AA76:AA80)</f>
        <v>0</v>
      </c>
      <c r="AB81" s="348"/>
      <c r="AC81" s="73">
        <f>SUM(AC76:AC80)</f>
        <v>0</v>
      </c>
      <c r="AD81" s="375">
        <f>SUM(AD76:AD80)</f>
        <v>0</v>
      </c>
      <c r="AE81" s="351"/>
      <c r="AF81" s="348">
        <f>SUM(AF76:AF80)</f>
        <v>0</v>
      </c>
      <c r="AG81" s="348">
        <f>SUM(AG76:AG80)</f>
        <v>0</v>
      </c>
      <c r="AH81" s="348"/>
      <c r="AI81" s="73">
        <f>SUM(AI76:AI80)</f>
        <v>0</v>
      </c>
      <c r="AJ81" s="375">
        <f>SUM(AJ76:AJ80)</f>
        <v>0</v>
      </c>
      <c r="AK81" s="380"/>
      <c r="AL81" s="381"/>
      <c r="AM81" s="274">
        <f>K81+Q81+W81+AC81+AI81</f>
        <v>0</v>
      </c>
      <c r="AN81" s="98"/>
      <c r="AO81" s="98"/>
      <c r="AP81" s="98"/>
      <c r="AQ81" s="98"/>
      <c r="AR81" s="98"/>
      <c r="AS81" s="98"/>
      <c r="AT81" s="98"/>
      <c r="AU81" s="98"/>
      <c r="AV81" s="1"/>
      <c r="AW81" s="1"/>
      <c r="AX81" s="1"/>
    </row>
    <row r="82" spans="1:56" ht="17.25" customHeight="1" thickBot="1" x14ac:dyDescent="0.35">
      <c r="A82" s="542"/>
      <c r="B82" s="520" t="s">
        <v>85</v>
      </c>
      <c r="C82" s="521"/>
      <c r="D82" s="521"/>
      <c r="E82" s="521"/>
      <c r="F82" s="521"/>
      <c r="G82" s="521"/>
      <c r="H82" s="521"/>
      <c r="I82" s="521"/>
      <c r="J82" s="521"/>
      <c r="K82" s="521"/>
      <c r="L82" s="522"/>
      <c r="M82" s="81">
        <f>K81</f>
        <v>0</v>
      </c>
      <c r="N82" s="563" t="s">
        <v>86</v>
      </c>
      <c r="O82" s="564"/>
      <c r="P82" s="564"/>
      <c r="Q82" s="564"/>
      <c r="R82" s="565"/>
      <c r="S82" s="82">
        <f>Q81</f>
        <v>0</v>
      </c>
      <c r="T82" s="520" t="s">
        <v>87</v>
      </c>
      <c r="U82" s="521"/>
      <c r="V82" s="521"/>
      <c r="W82" s="521"/>
      <c r="X82" s="522"/>
      <c r="Y82" s="74">
        <f>W81</f>
        <v>0</v>
      </c>
      <c r="Z82" s="521" t="s">
        <v>88</v>
      </c>
      <c r="AA82" s="521"/>
      <c r="AB82" s="521"/>
      <c r="AC82" s="521"/>
      <c r="AD82" s="522"/>
      <c r="AE82" s="82">
        <f>AC81</f>
        <v>0</v>
      </c>
      <c r="AF82" s="520" t="s">
        <v>89</v>
      </c>
      <c r="AG82" s="521"/>
      <c r="AH82" s="521"/>
      <c r="AI82" s="521"/>
      <c r="AJ82" s="522"/>
      <c r="AK82" s="74">
        <f>AI81</f>
        <v>0</v>
      </c>
      <c r="AL82" s="63">
        <f>AK82+AE82+Y82+S82+M82</f>
        <v>0</v>
      </c>
      <c r="AM82" s="50" t="b">
        <f>IF(AL82=SUM(AM76:AM80),TRUE)</f>
        <v>1</v>
      </c>
      <c r="AN82" s="98"/>
      <c r="AO82" s="98"/>
      <c r="AP82" s="98"/>
      <c r="AQ82" s="98"/>
      <c r="AR82" s="98"/>
      <c r="AS82" s="98"/>
      <c r="AT82" s="98"/>
      <c r="AU82" s="98"/>
      <c r="AV82" s="1"/>
      <c r="AW82" s="1"/>
      <c r="AX82" s="1"/>
      <c r="AY82" s="1"/>
      <c r="AZ82" s="1"/>
      <c r="BA82" s="1"/>
      <c r="BB82" s="1"/>
      <c r="BC82" s="1"/>
      <c r="BD82" s="1"/>
    </row>
    <row r="83" spans="1:56" ht="17.25" customHeight="1" thickBot="1" x14ac:dyDescent="0.35">
      <c r="A83" s="392"/>
      <c r="B83" s="520" t="s">
        <v>100</v>
      </c>
      <c r="C83" s="521"/>
      <c r="D83" s="521"/>
      <c r="E83" s="521"/>
      <c r="F83" s="521"/>
      <c r="G83" s="521" t="s">
        <v>100</v>
      </c>
      <c r="H83" s="521"/>
      <c r="I83" s="521"/>
      <c r="J83" s="521"/>
      <c r="K83" s="521"/>
      <c r="L83" s="522"/>
      <c r="M83" s="81">
        <f>M41+M58+M64+M72+M82</f>
        <v>0</v>
      </c>
      <c r="N83" s="563" t="s">
        <v>100</v>
      </c>
      <c r="O83" s="564"/>
      <c r="P83" s="564"/>
      <c r="Q83" s="564"/>
      <c r="R83" s="565"/>
      <c r="S83" s="82">
        <f>S41+S58+S64+S72+S82</f>
        <v>0</v>
      </c>
      <c r="T83" s="520" t="s">
        <v>100</v>
      </c>
      <c r="U83" s="521"/>
      <c r="V83" s="521"/>
      <c r="W83" s="521"/>
      <c r="X83" s="522"/>
      <c r="Y83" s="74">
        <f>Y41+Y58+Y64+Y72+Y82</f>
        <v>0</v>
      </c>
      <c r="Z83" s="521" t="s">
        <v>100</v>
      </c>
      <c r="AA83" s="521"/>
      <c r="AB83" s="521"/>
      <c r="AC83" s="521"/>
      <c r="AD83" s="522"/>
      <c r="AE83" s="82">
        <f>AE41+AE58+AE64+AE72+AE82</f>
        <v>0</v>
      </c>
      <c r="AF83" s="520" t="s">
        <v>100</v>
      </c>
      <c r="AG83" s="521"/>
      <c r="AH83" s="521"/>
      <c r="AI83" s="521"/>
      <c r="AJ83" s="522"/>
      <c r="AK83" s="74">
        <f>AK41+AK58+AK64+AK72+AK82</f>
        <v>0</v>
      </c>
      <c r="AL83" s="63">
        <f>AK83+AE83+Y83+S83+M83</f>
        <v>0</v>
      </c>
      <c r="AM83" s="50"/>
      <c r="AN83" s="98"/>
      <c r="AO83" s="98"/>
      <c r="AP83" s="98"/>
      <c r="AQ83" s="98"/>
      <c r="AR83" s="98"/>
      <c r="AS83" s="98"/>
      <c r="AT83" s="98"/>
      <c r="AU83" s="98"/>
      <c r="AV83" s="1"/>
      <c r="AW83" s="1"/>
      <c r="AX83" s="1"/>
      <c r="AY83" s="1"/>
      <c r="AZ83" s="1"/>
      <c r="BA83" s="1"/>
      <c r="BB83" s="1"/>
      <c r="BC83" s="1"/>
      <c r="BD83" s="1"/>
    </row>
    <row r="84" spans="1:56" ht="17.25" hidden="1" customHeight="1" x14ac:dyDescent="0.3">
      <c r="A84" s="392"/>
      <c r="B84" s="395"/>
      <c r="C84" s="393"/>
      <c r="D84" s="393"/>
      <c r="E84" s="393"/>
      <c r="F84" s="393"/>
      <c r="G84" s="393"/>
      <c r="H84" s="393"/>
      <c r="I84" s="393"/>
      <c r="J84" s="393"/>
      <c r="K84" s="393"/>
      <c r="L84" s="393"/>
      <c r="M84" s="393"/>
      <c r="N84" s="393"/>
      <c r="O84" s="393"/>
      <c r="P84" s="393"/>
      <c r="Q84" s="393"/>
      <c r="R84" s="393"/>
      <c r="S84" s="52"/>
      <c r="T84" s="393"/>
      <c r="U84" s="393"/>
      <c r="V84" s="393"/>
      <c r="W84" s="393"/>
      <c r="X84" s="393"/>
      <c r="Y84" s="52"/>
      <c r="Z84" s="393"/>
      <c r="AA84" s="393"/>
      <c r="AB84" s="393"/>
      <c r="AC84" s="393"/>
      <c r="AD84" s="393"/>
      <c r="AE84" s="52"/>
      <c r="AF84" s="393"/>
      <c r="AG84" s="393"/>
      <c r="AH84" s="393"/>
      <c r="AI84" s="393"/>
      <c r="AJ84" s="393"/>
      <c r="AK84" s="52"/>
      <c r="AL84" s="53"/>
      <c r="AM84" s="394"/>
      <c r="AN84" s="98"/>
      <c r="AO84" s="98"/>
      <c r="AP84" s="98"/>
      <c r="AQ84" s="98"/>
      <c r="AR84" s="98"/>
      <c r="AS84" s="98"/>
      <c r="AT84" s="98"/>
      <c r="AU84" s="98"/>
      <c r="AV84" s="1"/>
      <c r="AW84" s="1"/>
      <c r="AX84" s="1"/>
      <c r="AY84" s="1"/>
      <c r="AZ84" s="1"/>
      <c r="BA84" s="1"/>
      <c r="BB84" s="1"/>
      <c r="BC84" s="1"/>
      <c r="BD84" s="1"/>
    </row>
    <row r="85" spans="1:56" ht="17.25" hidden="1" customHeight="1" x14ac:dyDescent="0.3">
      <c r="A85" s="392"/>
      <c r="B85" s="545" t="s">
        <v>168</v>
      </c>
      <c r="C85" s="546"/>
      <c r="D85" s="546"/>
      <c r="E85" s="546"/>
      <c r="F85" s="547"/>
      <c r="G85" s="393"/>
      <c r="H85" s="393"/>
      <c r="I85" s="393"/>
      <c r="J85" s="393"/>
      <c r="K85" s="393"/>
      <c r="L85" s="393"/>
      <c r="M85" s="393"/>
      <c r="N85" s="393"/>
      <c r="O85" s="393"/>
      <c r="P85" s="393"/>
      <c r="Q85" s="393"/>
      <c r="R85" s="393"/>
      <c r="S85" s="52"/>
      <c r="T85" s="393"/>
      <c r="U85" s="393"/>
      <c r="V85" s="393"/>
      <c r="W85" s="393"/>
      <c r="X85" s="393"/>
      <c r="Y85" s="52"/>
      <c r="Z85" s="393"/>
      <c r="AA85" s="393"/>
      <c r="AB85" s="393"/>
      <c r="AC85" s="393"/>
      <c r="AD85" s="393"/>
      <c r="AE85" s="52"/>
      <c r="AF85" s="393"/>
      <c r="AG85" s="393"/>
      <c r="AH85" s="393"/>
      <c r="AI85" s="393"/>
      <c r="AJ85" s="393"/>
      <c r="AK85" s="52"/>
      <c r="AL85" s="53"/>
      <c r="AM85" s="394"/>
      <c r="AN85" s="98"/>
      <c r="AO85" s="98"/>
      <c r="AP85" s="98"/>
      <c r="AQ85" s="98"/>
      <c r="AR85" s="98"/>
      <c r="AS85" s="98"/>
      <c r="AT85" s="98"/>
      <c r="AU85" s="98"/>
      <c r="AV85" s="1"/>
      <c r="AW85" s="1"/>
      <c r="AX85" s="1"/>
      <c r="AY85" s="1"/>
      <c r="AZ85" s="1"/>
      <c r="BA85" s="1"/>
      <c r="BB85" s="1"/>
      <c r="BC85" s="1"/>
      <c r="BD85" s="1"/>
    </row>
    <row r="86" spans="1:56" ht="17.25" hidden="1" customHeight="1" x14ac:dyDescent="0.3">
      <c r="A86" s="392"/>
      <c r="B86" s="548" t="s">
        <v>169</v>
      </c>
      <c r="C86" s="549"/>
      <c r="D86" s="549"/>
      <c r="E86" s="549"/>
      <c r="F86" s="550"/>
      <c r="G86" s="393"/>
      <c r="H86" s="393"/>
      <c r="I86" s="393"/>
      <c r="J86" s="393"/>
      <c r="K86" s="393"/>
      <c r="L86" s="393"/>
      <c r="M86" s="393"/>
      <c r="N86" s="393"/>
      <c r="O86" s="393"/>
      <c r="P86" s="393"/>
      <c r="Q86" s="393"/>
      <c r="R86" s="393"/>
      <c r="S86" s="52"/>
      <c r="T86" s="393"/>
      <c r="U86" s="393"/>
      <c r="V86" s="393"/>
      <c r="W86" s="393"/>
      <c r="X86" s="393"/>
      <c r="Y86" s="52"/>
      <c r="Z86" s="393"/>
      <c r="AA86" s="393"/>
      <c r="AB86" s="393"/>
      <c r="AC86" s="393"/>
      <c r="AD86" s="393"/>
      <c r="AE86" s="52"/>
      <c r="AF86" s="393"/>
      <c r="AG86" s="393"/>
      <c r="AH86" s="393"/>
      <c r="AI86" s="393"/>
      <c r="AJ86" s="393"/>
      <c r="AK86" s="52"/>
      <c r="AL86" s="53"/>
      <c r="AM86" s="394"/>
      <c r="AN86" s="98"/>
      <c r="AO86" s="98"/>
      <c r="AP86" s="98"/>
      <c r="AQ86" s="98"/>
      <c r="AR86" s="98"/>
      <c r="AS86" s="98"/>
      <c r="AT86" s="98"/>
      <c r="AU86" s="98"/>
      <c r="AV86" s="1"/>
      <c r="AW86" s="1"/>
      <c r="AX86" s="1"/>
      <c r="AY86" s="1"/>
      <c r="AZ86" s="1"/>
      <c r="BA86" s="1"/>
      <c r="BB86" s="1"/>
      <c r="BC86" s="1"/>
      <c r="BD86" s="1"/>
    </row>
    <row r="87" spans="1:56" ht="17.25" hidden="1" customHeight="1" x14ac:dyDescent="0.3">
      <c r="A87" s="392"/>
      <c r="B87" s="548" t="s">
        <v>170</v>
      </c>
      <c r="C87" s="549"/>
      <c r="D87" s="549"/>
      <c r="E87" s="549"/>
      <c r="F87" s="550"/>
      <c r="G87" s="393"/>
      <c r="H87" s="393"/>
      <c r="I87" s="393"/>
      <c r="J87" s="393"/>
      <c r="K87" s="393"/>
      <c r="L87" s="393"/>
      <c r="M87" s="393"/>
      <c r="N87" s="393"/>
      <c r="O87" s="393"/>
      <c r="P87" s="393"/>
      <c r="Q87" s="393"/>
      <c r="R87" s="393"/>
      <c r="S87" s="52"/>
      <c r="T87" s="393"/>
      <c r="U87" s="393"/>
      <c r="V87" s="393"/>
      <c r="W87" s="393"/>
      <c r="X87" s="393"/>
      <c r="Y87" s="52"/>
      <c r="Z87" s="393"/>
      <c r="AA87" s="393"/>
      <c r="AB87" s="393"/>
      <c r="AC87" s="393"/>
      <c r="AD87" s="393"/>
      <c r="AE87" s="52"/>
      <c r="AF87" s="393"/>
      <c r="AG87" s="393"/>
      <c r="AH87" s="393"/>
      <c r="AI87" s="393"/>
      <c r="AJ87" s="393"/>
      <c r="AK87" s="52"/>
      <c r="AL87" s="53"/>
      <c r="AM87" s="394"/>
      <c r="AN87" s="98"/>
      <c r="AO87" s="98"/>
      <c r="AP87" s="98"/>
      <c r="AQ87" s="98"/>
      <c r="AR87" s="98"/>
      <c r="AS87" s="98"/>
      <c r="AT87" s="98"/>
      <c r="AU87" s="98"/>
      <c r="AV87" s="1"/>
      <c r="AW87" s="1"/>
      <c r="AX87" s="1"/>
      <c r="AY87" s="1"/>
      <c r="AZ87" s="1"/>
      <c r="BA87" s="1"/>
      <c r="BB87" s="1"/>
      <c r="BC87" s="1"/>
      <c r="BD87" s="1"/>
    </row>
    <row r="88" spans="1:56" ht="17.25" hidden="1" customHeight="1" x14ac:dyDescent="0.3">
      <c r="A88" s="392"/>
      <c r="B88" s="548" t="s">
        <v>49</v>
      </c>
      <c r="C88" s="549"/>
      <c r="D88" s="549"/>
      <c r="E88" s="549"/>
      <c r="F88" s="550"/>
      <c r="G88" s="393"/>
      <c r="H88" s="393"/>
      <c r="I88" s="393"/>
      <c r="J88" s="393"/>
      <c r="K88" s="393"/>
      <c r="L88" s="393"/>
      <c r="M88" s="393"/>
      <c r="N88" s="393"/>
      <c r="O88" s="393"/>
      <c r="P88" s="393"/>
      <c r="Q88" s="393"/>
      <c r="R88" s="393"/>
      <c r="S88" s="52"/>
      <c r="T88" s="393"/>
      <c r="U88" s="393"/>
      <c r="V88" s="393"/>
      <c r="W88" s="393"/>
      <c r="X88" s="393"/>
      <c r="Y88" s="52"/>
      <c r="Z88" s="393"/>
      <c r="AA88" s="393"/>
      <c r="AB88" s="393"/>
      <c r="AC88" s="393"/>
      <c r="AD88" s="393"/>
      <c r="AE88" s="52"/>
      <c r="AF88" s="393"/>
      <c r="AG88" s="393"/>
      <c r="AH88" s="393"/>
      <c r="AI88" s="393"/>
      <c r="AJ88" s="393"/>
      <c r="AK88" s="52"/>
      <c r="AL88" s="53"/>
      <c r="AM88" s="394"/>
      <c r="AN88" s="98"/>
      <c r="AO88" s="98"/>
      <c r="AP88" s="98"/>
      <c r="AQ88" s="98"/>
      <c r="AR88" s="98"/>
      <c r="AS88" s="98"/>
      <c r="AT88" s="98"/>
      <c r="AU88" s="98"/>
      <c r="AV88" s="1"/>
      <c r="AW88" s="1"/>
      <c r="AX88" s="1"/>
      <c r="AY88" s="1"/>
      <c r="AZ88" s="1"/>
      <c r="BA88" s="1"/>
      <c r="BB88" s="1"/>
      <c r="BC88" s="1"/>
      <c r="BD88" s="1"/>
    </row>
    <row r="89" spans="1:56" ht="17.25" hidden="1" customHeight="1" x14ac:dyDescent="0.3">
      <c r="A89" s="392"/>
      <c r="B89" s="548" t="s">
        <v>50</v>
      </c>
      <c r="C89" s="549"/>
      <c r="D89" s="549"/>
      <c r="E89" s="549"/>
      <c r="F89" s="550"/>
      <c r="G89" s="393"/>
      <c r="H89" s="393"/>
      <c r="I89" s="393"/>
      <c r="J89" s="393"/>
      <c r="K89" s="393"/>
      <c r="L89" s="393"/>
      <c r="M89" s="393"/>
      <c r="N89" s="393"/>
      <c r="O89" s="393"/>
      <c r="P89" s="393"/>
      <c r="Q89" s="393"/>
      <c r="R89" s="393"/>
      <c r="S89" s="52"/>
      <c r="T89" s="393"/>
      <c r="U89" s="393"/>
      <c r="V89" s="393"/>
      <c r="W89" s="393"/>
      <c r="X89" s="393"/>
      <c r="Y89" s="52"/>
      <c r="Z89" s="393"/>
      <c r="AA89" s="393"/>
      <c r="AB89" s="393"/>
      <c r="AC89" s="393"/>
      <c r="AD89" s="393"/>
      <c r="AE89" s="52"/>
      <c r="AF89" s="393"/>
      <c r="AG89" s="393"/>
      <c r="AH89" s="393"/>
      <c r="AI89" s="393"/>
      <c r="AJ89" s="393"/>
      <c r="AK89" s="52"/>
      <c r="AL89" s="53"/>
      <c r="AM89" s="394"/>
      <c r="AN89" s="98"/>
      <c r="AO89" s="98"/>
      <c r="AP89" s="98"/>
      <c r="AQ89" s="98"/>
      <c r="AR89" s="98"/>
      <c r="AS89" s="98"/>
      <c r="AT89" s="98"/>
      <c r="AU89" s="98"/>
      <c r="AV89" s="1"/>
      <c r="AW89" s="1"/>
      <c r="AX89" s="1"/>
      <c r="AY89" s="1"/>
      <c r="AZ89" s="1"/>
      <c r="BA89" s="1"/>
      <c r="BB89" s="1"/>
      <c r="BC89" s="1"/>
      <c r="BD89" s="1"/>
    </row>
    <row r="90" spans="1:56" s="1" customFormat="1" ht="7.5" customHeight="1" x14ac:dyDescent="0.3">
      <c r="A90" s="75"/>
      <c r="F90" s="51"/>
      <c r="G90" s="15"/>
      <c r="H90" s="15"/>
      <c r="I90" s="15"/>
      <c r="J90" s="15"/>
      <c r="K90" s="15"/>
      <c r="L90" s="15"/>
      <c r="M90" s="52"/>
      <c r="N90" s="15"/>
      <c r="O90" s="15"/>
      <c r="P90" s="15"/>
      <c r="Q90" s="15"/>
      <c r="R90" s="15"/>
      <c r="S90" s="52"/>
      <c r="T90" s="15"/>
      <c r="U90" s="15"/>
      <c r="V90" s="15"/>
      <c r="W90" s="15"/>
      <c r="X90" s="15"/>
      <c r="Y90" s="52"/>
      <c r="Z90" s="15"/>
      <c r="AA90" s="15"/>
      <c r="AB90" s="15"/>
      <c r="AC90" s="15"/>
      <c r="AD90" s="15"/>
      <c r="AE90" s="52"/>
      <c r="AF90" s="15"/>
      <c r="AG90" s="15"/>
      <c r="AH90" s="15"/>
      <c r="AI90" s="15"/>
      <c r="AJ90" s="15"/>
      <c r="AK90" s="52"/>
      <c r="AL90" s="53"/>
      <c r="AM90" s="53"/>
      <c r="AN90" s="98"/>
      <c r="AO90" s="98"/>
      <c r="AP90" s="98"/>
      <c r="AQ90" s="98"/>
      <c r="AR90" s="98"/>
      <c r="AS90" s="98"/>
      <c r="AT90" s="98"/>
      <c r="AU90" s="98"/>
    </row>
    <row r="91" spans="1:56" s="1" customFormat="1" hidden="1" x14ac:dyDescent="0.3">
      <c r="A91" s="75"/>
      <c r="F91" s="51"/>
      <c r="AL91" s="53"/>
      <c r="AM91" s="53"/>
      <c r="AN91" s="98"/>
      <c r="AO91" s="98"/>
      <c r="AP91" s="98"/>
      <c r="AQ91" s="98"/>
      <c r="AR91" s="98"/>
      <c r="AS91" s="98"/>
      <c r="AT91" s="98"/>
      <c r="AU91" s="98"/>
    </row>
    <row r="92" spans="1:56" s="1" customFormat="1" ht="13.5" thickBot="1" x14ac:dyDescent="0.35">
      <c r="A92" s="75"/>
      <c r="F92" s="51"/>
      <c r="G92" s="15"/>
      <c r="H92" s="15"/>
      <c r="I92" s="15"/>
      <c r="J92" s="15"/>
      <c r="K92" s="15"/>
      <c r="L92" s="15"/>
      <c r="M92" s="52"/>
      <c r="N92" s="15"/>
      <c r="O92" s="15"/>
      <c r="P92" s="15"/>
      <c r="Q92" s="15"/>
      <c r="R92" s="15"/>
      <c r="S92" s="52"/>
      <c r="T92" s="15"/>
      <c r="U92" s="15"/>
      <c r="V92" s="15"/>
      <c r="W92" s="15"/>
      <c r="X92" s="15"/>
      <c r="Y92" s="52"/>
      <c r="Z92" s="15"/>
      <c r="AA92" s="15"/>
      <c r="AB92" s="15"/>
      <c r="AC92" s="15"/>
      <c r="AD92" s="15"/>
      <c r="AE92" s="52"/>
      <c r="AF92" s="15"/>
      <c r="AG92" s="15"/>
      <c r="AH92" s="15"/>
      <c r="AI92" s="15"/>
      <c r="AJ92" s="15"/>
      <c r="AK92" s="52"/>
      <c r="AL92" s="53"/>
      <c r="AM92" s="53"/>
      <c r="AN92" s="98"/>
      <c r="AO92" s="98"/>
      <c r="AP92" s="98"/>
      <c r="AQ92" s="98"/>
      <c r="AR92" s="98"/>
      <c r="AS92" s="98"/>
      <c r="AT92" s="98"/>
      <c r="AU92" s="98"/>
    </row>
    <row r="93" spans="1:56" s="1" customFormat="1" ht="27" customHeight="1" x14ac:dyDescent="0.45">
      <c r="A93" s="83"/>
      <c r="B93" s="83"/>
      <c r="C93" s="83"/>
      <c r="D93" s="83"/>
      <c r="E93" s="83"/>
      <c r="F93" s="83"/>
      <c r="G93" s="566" t="s">
        <v>5</v>
      </c>
      <c r="H93" s="567"/>
      <c r="I93" s="567"/>
      <c r="J93" s="567"/>
      <c r="K93" s="567"/>
      <c r="L93" s="567"/>
      <c r="M93" s="65"/>
      <c r="N93" s="567" t="s">
        <v>66</v>
      </c>
      <c r="O93" s="567"/>
      <c r="P93" s="567"/>
      <c r="Q93" s="567"/>
      <c r="R93" s="567"/>
      <c r="S93" s="65"/>
      <c r="T93" s="567" t="s">
        <v>67</v>
      </c>
      <c r="U93" s="567"/>
      <c r="V93" s="567"/>
      <c r="W93" s="567"/>
      <c r="X93" s="567"/>
      <c r="Y93" s="65"/>
      <c r="Z93" s="567" t="s">
        <v>68</v>
      </c>
      <c r="AA93" s="567"/>
      <c r="AB93" s="567"/>
      <c r="AC93" s="567"/>
      <c r="AD93" s="567"/>
      <c r="AE93" s="65"/>
      <c r="AF93" s="567" t="s">
        <v>69</v>
      </c>
      <c r="AG93" s="567"/>
      <c r="AH93" s="567"/>
      <c r="AI93" s="567"/>
      <c r="AJ93" s="567"/>
      <c r="AK93" s="65"/>
      <c r="AL93" s="66" t="s">
        <v>10</v>
      </c>
      <c r="AM93" s="57"/>
      <c r="AN93" s="98"/>
      <c r="AO93" s="98"/>
      <c r="AP93" s="98"/>
      <c r="AQ93" s="98"/>
      <c r="AR93" s="98"/>
      <c r="AS93" s="98"/>
      <c r="AT93" s="98"/>
      <c r="AU93" s="98"/>
    </row>
    <row r="94" spans="1:56" s="1" customFormat="1" ht="16.399999999999999" customHeight="1" x14ac:dyDescent="0.45">
      <c r="A94" s="83"/>
      <c r="B94" s="83"/>
      <c r="C94" s="83"/>
      <c r="D94" s="83"/>
      <c r="E94" s="83"/>
      <c r="F94" s="83"/>
      <c r="G94" s="493" t="s">
        <v>64</v>
      </c>
      <c r="H94" s="558"/>
      <c r="I94" s="558"/>
      <c r="J94" s="558"/>
      <c r="K94" s="558"/>
      <c r="L94" s="559"/>
      <c r="M94" s="355">
        <f>M35+M83</f>
        <v>0</v>
      </c>
      <c r="N94" s="560" t="s">
        <v>64</v>
      </c>
      <c r="O94" s="561"/>
      <c r="P94" s="561"/>
      <c r="Q94" s="561"/>
      <c r="R94" s="562"/>
      <c r="S94" s="339">
        <f>S35+S83</f>
        <v>0</v>
      </c>
      <c r="T94" s="560" t="s">
        <v>64</v>
      </c>
      <c r="U94" s="561"/>
      <c r="V94" s="561"/>
      <c r="W94" s="561"/>
      <c r="X94" s="562"/>
      <c r="Y94" s="339">
        <f>Y35+Y83</f>
        <v>0</v>
      </c>
      <c r="Z94" s="560" t="s">
        <v>64</v>
      </c>
      <c r="AA94" s="561"/>
      <c r="AB94" s="561"/>
      <c r="AC94" s="561"/>
      <c r="AD94" s="562"/>
      <c r="AE94" s="339">
        <f>AE35+AE83</f>
        <v>0</v>
      </c>
      <c r="AF94" s="560" t="s">
        <v>64</v>
      </c>
      <c r="AG94" s="561"/>
      <c r="AH94" s="561"/>
      <c r="AI94" s="561"/>
      <c r="AJ94" s="562"/>
      <c r="AK94" s="339">
        <f>AK35+AK83</f>
        <v>0</v>
      </c>
      <c r="AL94" s="363">
        <f>M94+S94+Y94+AE94+AK94</f>
        <v>0</v>
      </c>
      <c r="AM94" s="362"/>
      <c r="AN94" s="98"/>
      <c r="AO94" s="98"/>
      <c r="AP94" s="98"/>
      <c r="AQ94" s="98"/>
      <c r="AR94" s="98"/>
      <c r="AS94" s="98"/>
      <c r="AT94" s="98"/>
      <c r="AU94" s="98"/>
    </row>
    <row r="95" spans="1:56" s="1" customFormat="1" ht="16.399999999999999" customHeight="1" x14ac:dyDescent="0.45">
      <c r="A95" s="83"/>
      <c r="B95" s="83"/>
      <c r="C95" s="83"/>
      <c r="D95" s="83"/>
      <c r="E95" s="83"/>
      <c r="F95" s="83"/>
      <c r="G95" s="493" t="s">
        <v>278</v>
      </c>
      <c r="H95" s="494"/>
      <c r="I95" s="494"/>
      <c r="J95" s="494"/>
      <c r="K95" s="494"/>
      <c r="L95" s="495"/>
      <c r="M95" s="355">
        <f>M94-H81</f>
        <v>0</v>
      </c>
      <c r="N95" s="356"/>
      <c r="O95" s="357"/>
      <c r="P95" s="357"/>
      <c r="Q95" s="357"/>
      <c r="R95" s="358" t="s">
        <v>278</v>
      </c>
      <c r="S95" s="355">
        <f>S94-O81</f>
        <v>0</v>
      </c>
      <c r="T95" s="356"/>
      <c r="U95" s="357"/>
      <c r="V95" s="357"/>
      <c r="W95" s="357"/>
      <c r="X95" s="358" t="s">
        <v>278</v>
      </c>
      <c r="Y95" s="355">
        <f>Y94-U81</f>
        <v>0</v>
      </c>
      <c r="Z95" s="357"/>
      <c r="AA95" s="357"/>
      <c r="AB95" s="357"/>
      <c r="AC95" s="357"/>
      <c r="AD95" s="358" t="s">
        <v>278</v>
      </c>
      <c r="AE95" s="355">
        <f>AE94-AA81</f>
        <v>0</v>
      </c>
      <c r="AF95" s="356"/>
      <c r="AG95" s="357"/>
      <c r="AH95" s="357"/>
      <c r="AI95" s="357"/>
      <c r="AJ95" s="358" t="s">
        <v>278</v>
      </c>
      <c r="AK95" s="355">
        <f>AK94-AG81</f>
        <v>0</v>
      </c>
      <c r="AL95" s="363">
        <f>M95+S95+Y95+AE95+AK95</f>
        <v>0</v>
      </c>
      <c r="AM95" s="364"/>
      <c r="AN95" s="98"/>
      <c r="AO95" s="98"/>
      <c r="AP95" s="98"/>
      <c r="AQ95" s="98"/>
      <c r="AR95" s="98"/>
      <c r="AS95" s="98"/>
      <c r="AT95" s="98"/>
      <c r="AU95" s="98"/>
    </row>
    <row r="96" spans="1:56" s="1" customFormat="1" ht="16.399999999999999" customHeight="1" x14ac:dyDescent="0.45">
      <c r="A96" s="83"/>
      <c r="B96" s="83"/>
      <c r="C96" s="83"/>
      <c r="D96" s="83"/>
      <c r="E96" s="361"/>
      <c r="F96" s="83"/>
      <c r="G96" s="504" t="s">
        <v>277</v>
      </c>
      <c r="H96" s="505"/>
      <c r="I96" s="505"/>
      <c r="J96" s="505"/>
      <c r="K96" s="505"/>
      <c r="L96" s="506"/>
      <c r="M96" s="359" t="b">
        <f>IF(D10="MTDC",(M94-M82-M72-M64)+L81,IF(D10="TDC",(M94),IF(D10="Split with Subs",(M95),IF(D10="Salary &amp; Fringe",(M35)))))</f>
        <v>0</v>
      </c>
      <c r="N96" s="504" t="s">
        <v>246</v>
      </c>
      <c r="O96" s="505"/>
      <c r="P96" s="505"/>
      <c r="Q96" s="505"/>
      <c r="R96" s="506"/>
      <c r="S96" s="359" t="b">
        <f>IF(D10="MTDC",(S94-S82-S72-S64)+R81,IF(D10="TDC",(S94),IF(D10="Split with Subs",(S95),IF(D10="Salary &amp; Fringe",(S35)))))</f>
        <v>0</v>
      </c>
      <c r="T96" s="504" t="s">
        <v>246</v>
      </c>
      <c r="U96" s="505"/>
      <c r="V96" s="505"/>
      <c r="W96" s="505"/>
      <c r="X96" s="506"/>
      <c r="Y96" s="359" t="b">
        <f>IF(D10="MTDC",(Y94-Y82-Y72-Y64)+X81,IF(D10="TDC",(Y94),IF(D10="Split with Subs",(Y95),IF(D10="Salary &amp; Fringe",(Y35)))))</f>
        <v>0</v>
      </c>
      <c r="Z96" s="507" t="s">
        <v>246</v>
      </c>
      <c r="AA96" s="508"/>
      <c r="AB96" s="508"/>
      <c r="AC96" s="508"/>
      <c r="AD96" s="509"/>
      <c r="AE96" s="359" t="b">
        <f>IF(D10="MTDC",(AE94-AE82-AE72-AE64)+AD81,IF(D10="TDC",(AE94),IF(D10="Split with Subs",(AE95),IF(D10="Salary &amp; Fringe",(AE35)))))</f>
        <v>0</v>
      </c>
      <c r="AF96" s="504" t="s">
        <v>246</v>
      </c>
      <c r="AG96" s="505"/>
      <c r="AH96" s="505"/>
      <c r="AI96" s="505"/>
      <c r="AJ96" s="506"/>
      <c r="AK96" s="359" t="b">
        <f>IF(D10="MTDC",(AK94-AK82-AK72-AK64)+AJ81,IF(D10="TDC",(AK94),IF(D10="Split with Subs",(AK95),IF(D10="Salary &amp; Fringe",(AK35)))))</f>
        <v>0</v>
      </c>
      <c r="AL96" s="363">
        <f>M96+S96+Y96+AE96+AK96</f>
        <v>0</v>
      </c>
      <c r="AM96" s="92"/>
      <c r="AN96" s="98"/>
      <c r="AO96" s="98"/>
      <c r="AP96" s="98"/>
      <c r="AQ96" s="98"/>
      <c r="AR96" s="98"/>
      <c r="AS96" s="98"/>
      <c r="AT96" s="98"/>
      <c r="AU96" s="98"/>
    </row>
    <row r="97" spans="1:56" s="1" customFormat="1" ht="18.399999999999999" customHeight="1" x14ac:dyDescent="0.45">
      <c r="A97" s="536"/>
      <c r="B97" s="536"/>
      <c r="C97" s="536"/>
      <c r="D97" s="551"/>
      <c r="E97" s="552"/>
      <c r="F97" s="83"/>
      <c r="G97" s="498" t="s">
        <v>209</v>
      </c>
      <c r="H97" s="499"/>
      <c r="I97" s="499"/>
      <c r="J97" s="499"/>
      <c r="K97" s="499"/>
      <c r="L97" s="500"/>
      <c r="M97" s="341">
        <f>$K$10*M96</f>
        <v>0</v>
      </c>
      <c r="N97" s="498" t="s">
        <v>51</v>
      </c>
      <c r="O97" s="499"/>
      <c r="P97" s="499"/>
      <c r="Q97" s="499"/>
      <c r="R97" s="500"/>
      <c r="S97" s="341">
        <f>$K$10*S96</f>
        <v>0</v>
      </c>
      <c r="T97" s="498" t="s">
        <v>51</v>
      </c>
      <c r="U97" s="499"/>
      <c r="V97" s="499"/>
      <c r="W97" s="499"/>
      <c r="X97" s="499"/>
      <c r="Y97" s="342">
        <f>$K$10*Y96</f>
        <v>0</v>
      </c>
      <c r="Z97" s="499" t="s">
        <v>51</v>
      </c>
      <c r="AA97" s="499"/>
      <c r="AB97" s="499"/>
      <c r="AC97" s="499"/>
      <c r="AD97" s="499"/>
      <c r="AE97" s="341">
        <f>$K$10*AE96</f>
        <v>0</v>
      </c>
      <c r="AF97" s="498" t="s">
        <v>51</v>
      </c>
      <c r="AG97" s="499"/>
      <c r="AH97" s="499"/>
      <c r="AI97" s="499"/>
      <c r="AJ97" s="499"/>
      <c r="AK97" s="342">
        <f>$K$10*AK96</f>
        <v>0</v>
      </c>
      <c r="AL97" s="367">
        <f>AK97+AE97+Y97+S97+M97</f>
        <v>0</v>
      </c>
      <c r="AM97" s="274"/>
      <c r="AN97" s="98"/>
      <c r="AO97" s="98"/>
      <c r="AP97" s="98"/>
      <c r="AQ97" s="98"/>
      <c r="AR97" s="98"/>
      <c r="AS97" s="98"/>
      <c r="AT97" s="98"/>
      <c r="AU97" s="98"/>
    </row>
    <row r="98" spans="1:56" s="1" customFormat="1" ht="19.649999999999999" customHeight="1" thickBot="1" x14ac:dyDescent="0.5">
      <c r="A98" s="536"/>
      <c r="B98" s="536"/>
      <c r="C98" s="536"/>
      <c r="D98" s="170"/>
      <c r="E98" s="170"/>
      <c r="F98" s="83"/>
      <c r="G98" s="496" t="s">
        <v>65</v>
      </c>
      <c r="H98" s="497"/>
      <c r="I98" s="497"/>
      <c r="J98" s="497"/>
      <c r="K98" s="497"/>
      <c r="L98" s="497"/>
      <c r="M98" s="340">
        <f>M94+M97</f>
        <v>0</v>
      </c>
      <c r="N98" s="496" t="s">
        <v>52</v>
      </c>
      <c r="O98" s="497"/>
      <c r="P98" s="497"/>
      <c r="Q98" s="497"/>
      <c r="R98" s="501"/>
      <c r="S98" s="340">
        <f>S94+S97</f>
        <v>0</v>
      </c>
      <c r="T98" s="496" t="s">
        <v>53</v>
      </c>
      <c r="U98" s="497"/>
      <c r="V98" s="497"/>
      <c r="W98" s="497"/>
      <c r="X98" s="497"/>
      <c r="Y98" s="343">
        <f>Y94+Y97</f>
        <v>0</v>
      </c>
      <c r="Z98" s="497" t="s">
        <v>54</v>
      </c>
      <c r="AA98" s="497"/>
      <c r="AB98" s="497"/>
      <c r="AC98" s="497"/>
      <c r="AD98" s="497"/>
      <c r="AE98" s="340">
        <f>AE94+AE97</f>
        <v>0</v>
      </c>
      <c r="AF98" s="496" t="s">
        <v>55</v>
      </c>
      <c r="AG98" s="497"/>
      <c r="AH98" s="497"/>
      <c r="AI98" s="497"/>
      <c r="AJ98" s="497"/>
      <c r="AK98" s="343">
        <f>AK94+AK97</f>
        <v>0</v>
      </c>
      <c r="AL98" s="344">
        <f>AK98+AE98+Y98+S98+M98</f>
        <v>0</v>
      </c>
      <c r="AM98" s="50" t="b">
        <f>IF(AL98=AL94+AL97,TRUE)</f>
        <v>1</v>
      </c>
      <c r="AN98" s="98"/>
      <c r="AO98" s="98"/>
      <c r="AP98" s="98"/>
      <c r="AQ98" s="98"/>
      <c r="AR98" s="98"/>
      <c r="AS98" s="98"/>
      <c r="AT98" s="98"/>
      <c r="AU98" s="98"/>
    </row>
    <row r="99" spans="1:56" s="1" customFormat="1" ht="15.9" customHeight="1" x14ac:dyDescent="0.3">
      <c r="A99" s="535"/>
      <c r="B99" s="535"/>
      <c r="C99" s="535"/>
      <c r="D99" s="167"/>
      <c r="E99" s="167"/>
      <c r="F99" s="51"/>
      <c r="G99" s="15"/>
      <c r="H99" s="15"/>
      <c r="I99" s="15"/>
      <c r="J99" s="15"/>
      <c r="K99" s="15"/>
      <c r="L99" s="15"/>
      <c r="M99" s="52"/>
      <c r="N99" s="15"/>
      <c r="O99" s="15"/>
      <c r="P99" s="15"/>
      <c r="Q99" s="15"/>
      <c r="R99" s="15"/>
      <c r="S99" s="52"/>
      <c r="T99" s="15"/>
      <c r="U99" s="15"/>
      <c r="V99" s="15"/>
      <c r="W99" s="15"/>
      <c r="X99" s="15"/>
      <c r="Y99" s="52"/>
      <c r="Z99" s="15"/>
      <c r="AA99" s="15"/>
      <c r="AB99" s="15"/>
      <c r="AC99" s="15"/>
      <c r="AD99" s="15"/>
      <c r="AE99" s="52"/>
      <c r="AF99" s="15"/>
      <c r="AG99" s="15"/>
      <c r="AH99" s="15"/>
      <c r="AI99" s="15"/>
      <c r="AJ99" s="15"/>
      <c r="AK99" s="52"/>
      <c r="AL99" s="53"/>
      <c r="AM99" s="53"/>
      <c r="AN99" s="98"/>
      <c r="AO99" s="98"/>
      <c r="AP99" s="98"/>
      <c r="AQ99" s="98"/>
      <c r="AR99" s="98"/>
      <c r="AS99" s="98"/>
      <c r="AT99" s="98"/>
      <c r="AU99" s="98"/>
    </row>
    <row r="100" spans="1:56" s="76" customFormat="1" ht="15" customHeight="1" x14ac:dyDescent="0.35">
      <c r="A100" s="83"/>
      <c r="B100" s="83"/>
      <c r="C100" s="83"/>
      <c r="D100" s="83"/>
      <c r="E100" s="83"/>
      <c r="F100" s="398"/>
      <c r="G100" s="399" t="s">
        <v>56</v>
      </c>
      <c r="H100" s="398"/>
      <c r="I100" s="398"/>
      <c r="J100" s="398"/>
      <c r="K100" s="386" t="s">
        <v>57</v>
      </c>
      <c r="L100" s="413"/>
      <c r="M100" s="5"/>
      <c r="N100" s="399" t="s">
        <v>56</v>
      </c>
      <c r="O100" s="398"/>
      <c r="P100" s="398"/>
      <c r="Q100" s="386" t="s">
        <v>58</v>
      </c>
      <c r="S100" s="5"/>
      <c r="T100" s="399" t="s">
        <v>56</v>
      </c>
      <c r="U100" s="398"/>
      <c r="V100" s="398"/>
      <c r="W100" s="386" t="s">
        <v>59</v>
      </c>
      <c r="Y100" s="5"/>
      <c r="Z100" s="399" t="s">
        <v>56</v>
      </c>
      <c r="AA100" s="398"/>
      <c r="AB100" s="398"/>
      <c r="AC100" s="386" t="s">
        <v>60</v>
      </c>
      <c r="AE100" s="5"/>
      <c r="AF100" s="399" t="s">
        <v>56</v>
      </c>
      <c r="AG100" s="398"/>
      <c r="AH100" s="398"/>
      <c r="AI100" s="386" t="s">
        <v>61</v>
      </c>
      <c r="AK100" s="5"/>
      <c r="AL100" s="400"/>
      <c r="AN100" s="5"/>
      <c r="AO100" s="401"/>
      <c r="AP100" s="5"/>
      <c r="AQ100" s="5"/>
      <c r="AR100" s="5"/>
      <c r="AS100" s="5"/>
      <c r="AT100" s="5"/>
      <c r="AU100" s="5"/>
      <c r="AV100" s="5"/>
      <c r="AW100" s="5"/>
      <c r="AX100" s="5"/>
      <c r="AY100" s="5"/>
      <c r="AZ100" s="5"/>
      <c r="BA100" s="5"/>
      <c r="BB100" s="5"/>
      <c r="BC100" s="5"/>
      <c r="BD100" s="5"/>
    </row>
    <row r="101" spans="1:56" ht="14.5" x14ac:dyDescent="0.35">
      <c r="A101" s="83"/>
      <c r="B101" s="83"/>
      <c r="C101" s="83"/>
      <c r="D101" s="83"/>
      <c r="E101" s="83"/>
      <c r="F101" s="1"/>
      <c r="G101" s="402" t="s">
        <v>62</v>
      </c>
      <c r="H101" s="1"/>
      <c r="I101" s="1"/>
      <c r="J101" s="1"/>
      <c r="K101" s="368">
        <v>0.22</v>
      </c>
      <c r="L101" s="414"/>
      <c r="M101" s="1"/>
      <c r="N101" s="402" t="s">
        <v>62</v>
      </c>
      <c r="O101" s="1"/>
      <c r="P101" s="1"/>
      <c r="Q101" s="368">
        <v>0.22</v>
      </c>
      <c r="S101" s="1"/>
      <c r="T101" s="402" t="s">
        <v>62</v>
      </c>
      <c r="U101" s="1"/>
      <c r="V101" s="1"/>
      <c r="W101" s="368">
        <v>0.22</v>
      </c>
      <c r="Y101" s="1"/>
      <c r="Z101" s="402" t="s">
        <v>62</v>
      </c>
      <c r="AA101" s="1"/>
      <c r="AB101" s="1"/>
      <c r="AC101" s="368">
        <v>0.22</v>
      </c>
      <c r="AE101" s="1"/>
      <c r="AF101" s="402" t="s">
        <v>62</v>
      </c>
      <c r="AG101" s="1"/>
      <c r="AH101" s="1"/>
      <c r="AI101" s="368">
        <v>0.22</v>
      </c>
      <c r="AK101" s="1"/>
      <c r="AL101" s="2"/>
      <c r="AM101" s="3"/>
      <c r="AN101" s="98"/>
      <c r="AO101" s="98"/>
      <c r="AP101" s="98"/>
      <c r="AQ101" s="98"/>
      <c r="AR101" s="98"/>
      <c r="AS101" s="98"/>
      <c r="AT101" s="98"/>
      <c r="AU101" s="98"/>
      <c r="AV101" s="1"/>
      <c r="AW101" s="1"/>
      <c r="AX101" s="1"/>
      <c r="AY101" s="1"/>
      <c r="AZ101" s="1"/>
      <c r="BA101" s="1"/>
      <c r="BB101" s="1"/>
      <c r="BC101" s="1"/>
      <c r="BD101" s="1"/>
    </row>
    <row r="102" spans="1:56" ht="13.75" customHeight="1" x14ac:dyDescent="0.35">
      <c r="A102" s="83"/>
      <c r="B102" s="83"/>
      <c r="C102" s="83"/>
      <c r="D102" s="83"/>
      <c r="E102" s="83"/>
      <c r="F102" s="1"/>
      <c r="G102" s="1"/>
      <c r="H102" s="1"/>
      <c r="I102" s="1"/>
      <c r="J102" s="1"/>
      <c r="K102" s="1"/>
      <c r="L102" s="1"/>
      <c r="M102" s="77"/>
      <c r="N102" s="1"/>
      <c r="O102" s="1"/>
      <c r="P102" s="1"/>
      <c r="Q102" s="1"/>
      <c r="R102" s="1"/>
      <c r="S102" s="77"/>
      <c r="T102" s="1"/>
      <c r="U102" s="1"/>
      <c r="V102" s="1"/>
      <c r="W102" s="1"/>
      <c r="X102" s="1"/>
      <c r="Y102" s="77"/>
      <c r="Z102" s="1"/>
      <c r="AA102" s="1"/>
      <c r="AB102" s="1"/>
      <c r="AC102" s="1"/>
      <c r="AD102" s="1"/>
      <c r="AE102" s="77"/>
      <c r="AF102" s="1"/>
      <c r="AG102" s="1"/>
      <c r="AH102" s="1"/>
      <c r="AI102" s="1"/>
      <c r="AJ102" s="1"/>
      <c r="AK102" s="78"/>
      <c r="AL102" s="77"/>
      <c r="AM102" s="3"/>
      <c r="AN102" s="98"/>
      <c r="AO102" s="98"/>
      <c r="AP102" s="98"/>
      <c r="AQ102" s="98"/>
      <c r="AR102" s="98"/>
      <c r="AS102" s="98"/>
      <c r="AT102" s="98"/>
      <c r="AU102" s="98"/>
      <c r="AV102" s="1"/>
      <c r="AW102" s="1"/>
      <c r="AX102" s="1"/>
      <c r="AY102" s="1"/>
      <c r="AZ102" s="1"/>
      <c r="BA102" s="1"/>
      <c r="BB102" s="1"/>
      <c r="BC102" s="1"/>
      <c r="BD102" s="1"/>
    </row>
    <row r="103" spans="1:56" ht="17.75" customHeight="1" x14ac:dyDescent="0.35">
      <c r="A103" s="83"/>
      <c r="B103" s="83"/>
      <c r="C103" s="83"/>
      <c r="D103" s="83"/>
      <c r="E103" s="83"/>
      <c r="G103" s="403" t="s">
        <v>275</v>
      </c>
      <c r="H103" s="83"/>
      <c r="K103" s="383" t="s">
        <v>57</v>
      </c>
      <c r="L103" s="387" t="s">
        <v>282</v>
      </c>
      <c r="M103" s="83"/>
      <c r="N103" s="403" t="s">
        <v>275</v>
      </c>
      <c r="O103" s="83"/>
      <c r="Q103" s="383" t="s">
        <v>58</v>
      </c>
      <c r="R103" s="387" t="s">
        <v>282</v>
      </c>
      <c r="S103" s="83"/>
      <c r="T103" s="403" t="s">
        <v>275</v>
      </c>
      <c r="U103" s="83"/>
      <c r="W103" s="383" t="s">
        <v>59</v>
      </c>
      <c r="X103" s="387" t="s">
        <v>282</v>
      </c>
      <c r="Y103" s="98"/>
      <c r="Z103" s="403" t="s">
        <v>275</v>
      </c>
      <c r="AA103" s="83"/>
      <c r="AC103" s="383" t="s">
        <v>60</v>
      </c>
      <c r="AD103" s="387" t="s">
        <v>282</v>
      </c>
      <c r="AE103" s="98"/>
      <c r="AF103" s="403" t="s">
        <v>275</v>
      </c>
      <c r="AG103" s="83"/>
      <c r="AI103" s="383" t="s">
        <v>61</v>
      </c>
      <c r="AJ103" s="387" t="s">
        <v>282</v>
      </c>
      <c r="AK103" s="98"/>
      <c r="AL103" s="100"/>
      <c r="AM103" s="101"/>
      <c r="AN103" s="98"/>
      <c r="AO103" s="98"/>
      <c r="AP103" s="98"/>
      <c r="AQ103" s="98"/>
      <c r="AR103" s="98"/>
      <c r="AS103" s="98"/>
      <c r="AT103" s="98"/>
      <c r="AU103" s="98"/>
      <c r="AV103" s="1"/>
      <c r="AW103" s="1"/>
      <c r="AX103" s="1"/>
      <c r="AY103" s="1"/>
      <c r="AZ103" s="1"/>
      <c r="BA103" s="1"/>
      <c r="BB103" s="1"/>
      <c r="BC103" s="1"/>
      <c r="BD103" s="1"/>
    </row>
    <row r="104" spans="1:56" ht="15.5" customHeight="1" x14ac:dyDescent="0.3">
      <c r="A104" s="1"/>
      <c r="B104" s="1"/>
      <c r="C104" s="1"/>
      <c r="D104" s="1"/>
      <c r="E104" s="1"/>
      <c r="G104" s="404" t="s">
        <v>287</v>
      </c>
      <c r="H104" s="1"/>
      <c r="K104" s="384"/>
      <c r="L104" s="385" t="str">
        <f>IF(K10&gt;K104,"Over Cap","Under Cap")</f>
        <v>Under Cap</v>
      </c>
      <c r="M104" s="98"/>
      <c r="N104" s="404" t="s">
        <v>287</v>
      </c>
      <c r="O104" s="1"/>
      <c r="Q104" s="408">
        <f>K104</f>
        <v>0</v>
      </c>
      <c r="R104" s="385" t="str">
        <f>IF(K10&gt;Q104,"Over Cap","Under Cap")</f>
        <v>Under Cap</v>
      </c>
      <c r="S104" s="98"/>
      <c r="T104" s="404" t="s">
        <v>287</v>
      </c>
      <c r="U104" s="1"/>
      <c r="W104" s="408">
        <f>K104</f>
        <v>0</v>
      </c>
      <c r="X104" s="385" t="str">
        <f>IF(K10&gt;W104,"Over Cap","Under Cap")</f>
        <v>Under Cap</v>
      </c>
      <c r="Y104" s="98"/>
      <c r="Z104" s="404" t="s">
        <v>287</v>
      </c>
      <c r="AA104" s="1"/>
      <c r="AC104" s="408">
        <f>K104</f>
        <v>0</v>
      </c>
      <c r="AD104" s="385" t="str">
        <f>IF(K10&gt;AC104,"Over Cap","Under Cap")</f>
        <v>Under Cap</v>
      </c>
      <c r="AE104" s="98"/>
      <c r="AF104" s="404" t="s">
        <v>287</v>
      </c>
      <c r="AG104" s="1"/>
      <c r="AI104" s="408">
        <f>K104</f>
        <v>0</v>
      </c>
      <c r="AJ104" s="385" t="str">
        <f>IF(K10&gt;AI104,"Over Cap","Under Cap")</f>
        <v>Under Cap</v>
      </c>
      <c r="AK104" s="98"/>
      <c r="AL104" s="102"/>
      <c r="AM104" s="101"/>
      <c r="AN104" s="98"/>
      <c r="AO104" s="98"/>
      <c r="AP104" s="98"/>
      <c r="AQ104" s="98"/>
      <c r="AR104" s="98"/>
      <c r="AS104" s="98"/>
      <c r="AT104" s="98"/>
      <c r="AU104" s="98"/>
      <c r="AV104" s="1"/>
      <c r="AW104" s="1"/>
      <c r="AX104" s="1"/>
      <c r="AY104" s="1"/>
      <c r="AZ104" s="1"/>
      <c r="BA104" s="1"/>
      <c r="BB104" s="1"/>
      <c r="BC104" s="1"/>
      <c r="BD104" s="1"/>
    </row>
    <row r="105" spans="1:56" ht="15.75" customHeight="1" x14ac:dyDescent="0.3">
      <c r="A105" s="98"/>
      <c r="B105" s="98"/>
      <c r="C105" s="98"/>
      <c r="D105" s="98"/>
      <c r="E105" s="98"/>
      <c r="F105" s="98"/>
      <c r="G105" s="402" t="s">
        <v>310</v>
      </c>
      <c r="H105" s="1"/>
      <c r="I105" s="1"/>
      <c r="J105" s="98"/>
      <c r="K105" s="98"/>
      <c r="L105" s="369"/>
      <c r="M105" s="98"/>
      <c r="N105" s="98"/>
      <c r="O105" s="98"/>
      <c r="P105" s="98"/>
      <c r="Q105" s="98"/>
      <c r="R105" s="369"/>
      <c r="S105" s="98"/>
      <c r="T105" s="1"/>
      <c r="U105" s="1"/>
      <c r="V105" s="1"/>
      <c r="W105" s="98"/>
      <c r="X105" s="369"/>
      <c r="Y105" s="98"/>
      <c r="Z105" s="98"/>
      <c r="AA105" s="98"/>
      <c r="AB105" s="98"/>
      <c r="AC105" s="98"/>
      <c r="AD105" s="369"/>
      <c r="AE105" s="98"/>
      <c r="AF105" s="1"/>
      <c r="AG105" s="1"/>
      <c r="AH105" s="1"/>
      <c r="AI105" s="1"/>
      <c r="AJ105" s="369"/>
      <c r="AK105" s="98"/>
      <c r="AL105" s="102"/>
      <c r="AM105" s="101"/>
      <c r="AN105" s="98"/>
      <c r="AO105" s="98"/>
      <c r="AP105" s="98"/>
      <c r="AQ105" s="98"/>
      <c r="AR105" s="98"/>
      <c r="AS105" s="98"/>
      <c r="AT105" s="98"/>
      <c r="AU105" s="98"/>
      <c r="AV105" s="1"/>
      <c r="AW105" s="1"/>
      <c r="AX105" s="1"/>
      <c r="AY105" s="1"/>
      <c r="AZ105" s="1"/>
      <c r="BA105" s="1"/>
      <c r="BB105" s="1"/>
      <c r="BC105" s="1"/>
      <c r="BD105" s="1"/>
    </row>
    <row r="106" spans="1:56" ht="15.75" customHeight="1" x14ac:dyDescent="0.3">
      <c r="A106" s="98"/>
      <c r="B106" s="98"/>
      <c r="C106" s="98"/>
      <c r="D106" s="98"/>
      <c r="E106" s="98"/>
      <c r="F106" s="98"/>
      <c r="G106" s="397"/>
      <c r="H106" s="98"/>
      <c r="I106" s="98"/>
      <c r="J106" s="98"/>
      <c r="K106" s="98"/>
      <c r="L106" s="369"/>
      <c r="M106" s="98"/>
      <c r="N106" s="98"/>
      <c r="O106" s="98"/>
      <c r="P106" s="98"/>
      <c r="Q106" s="98"/>
      <c r="R106" s="369"/>
      <c r="S106" s="98"/>
      <c r="T106" s="1"/>
      <c r="U106" s="1"/>
      <c r="V106" s="1"/>
      <c r="W106" s="98"/>
      <c r="X106" s="369"/>
      <c r="Y106" s="98"/>
      <c r="Z106" s="98"/>
      <c r="AA106" s="98"/>
      <c r="AB106" s="98"/>
      <c r="AC106" s="98"/>
      <c r="AD106" s="369"/>
      <c r="AE106" s="98"/>
      <c r="AF106" s="1"/>
      <c r="AG106" s="1"/>
      <c r="AH106" s="1"/>
      <c r="AI106" s="1"/>
      <c r="AJ106" s="369"/>
      <c r="AK106" s="98"/>
      <c r="AL106" s="102"/>
      <c r="AM106" s="101"/>
      <c r="AN106" s="98"/>
      <c r="AO106" s="98"/>
      <c r="AP106" s="98"/>
      <c r="AQ106" s="98"/>
      <c r="AR106" s="98"/>
      <c r="AS106" s="98"/>
      <c r="AT106" s="98"/>
      <c r="AU106" s="98"/>
      <c r="AV106" s="1"/>
      <c r="AW106" s="1"/>
      <c r="AX106" s="1"/>
      <c r="AY106" s="1"/>
      <c r="AZ106" s="1"/>
      <c r="BA106" s="1"/>
      <c r="BB106" s="1"/>
      <c r="BC106" s="1"/>
      <c r="BD106" s="1"/>
    </row>
    <row r="107" spans="1:56" ht="15.75" customHeight="1" x14ac:dyDescent="0.3">
      <c r="A107" s="98"/>
      <c r="B107" s="98"/>
      <c r="C107" s="98"/>
      <c r="D107" s="98"/>
      <c r="E107" s="98"/>
      <c r="F107" s="98"/>
      <c r="G107" s="366" t="s">
        <v>276</v>
      </c>
      <c r="H107" s="98"/>
      <c r="I107" s="98"/>
      <c r="J107" s="98"/>
      <c r="K107" s="386" t="s">
        <v>57</v>
      </c>
      <c r="L107" s="388" t="s">
        <v>282</v>
      </c>
      <c r="M107" s="98"/>
      <c r="N107" s="366" t="s">
        <v>276</v>
      </c>
      <c r="O107" s="98"/>
      <c r="P107" s="98"/>
      <c r="Q107" s="386" t="s">
        <v>58</v>
      </c>
      <c r="R107" s="388" t="s">
        <v>282</v>
      </c>
      <c r="S107" s="98"/>
      <c r="T107" s="409" t="s">
        <v>276</v>
      </c>
      <c r="U107" s="1"/>
      <c r="V107" s="1"/>
      <c r="W107" s="386" t="s">
        <v>59</v>
      </c>
      <c r="X107" s="388" t="s">
        <v>282</v>
      </c>
      <c r="Y107" s="98"/>
      <c r="Z107" s="366" t="s">
        <v>276</v>
      </c>
      <c r="AA107" s="1"/>
      <c r="AB107" s="1"/>
      <c r="AC107" s="386" t="s">
        <v>60</v>
      </c>
      <c r="AD107" s="388" t="s">
        <v>282</v>
      </c>
      <c r="AE107" s="98"/>
      <c r="AF107" s="409" t="s">
        <v>276</v>
      </c>
      <c r="AG107" s="1"/>
      <c r="AH107" s="1"/>
      <c r="AI107" s="386" t="s">
        <v>61</v>
      </c>
      <c r="AJ107" s="388" t="s">
        <v>282</v>
      </c>
      <c r="AK107" s="98"/>
      <c r="AL107" s="102"/>
      <c r="AM107" s="101"/>
      <c r="AN107" s="98"/>
      <c r="AO107" s="98"/>
      <c r="AP107" s="98"/>
      <c r="AQ107" s="98"/>
      <c r="AR107" s="98"/>
      <c r="AS107" s="98"/>
      <c r="AT107" s="98"/>
      <c r="AU107" s="98"/>
      <c r="AV107" s="1"/>
      <c r="AW107" s="1"/>
      <c r="AX107" s="1"/>
      <c r="AY107" s="1"/>
      <c r="AZ107" s="1"/>
      <c r="BA107" s="1"/>
      <c r="BB107" s="1"/>
      <c r="BC107" s="1"/>
      <c r="BD107" s="1"/>
    </row>
    <row r="108" spans="1:56" ht="15.75" customHeight="1" x14ac:dyDescent="0.35">
      <c r="A108" s="98"/>
      <c r="B108" s="98"/>
      <c r="C108" s="98"/>
      <c r="D108" s="98"/>
      <c r="E108" s="98"/>
      <c r="F108" s="98"/>
      <c r="G108" s="502"/>
      <c r="H108" s="503"/>
      <c r="I108" s="503"/>
      <c r="J108" s="405"/>
      <c r="K108" s="406"/>
      <c r="L108" s="407" t="b">
        <f>IF(G108="Direct Cost Cap",IF(M94&gt;=K108,"Over Cap","Under Cap"),IF(G108="Total Cost Cap",IF(M98&gt;K108,"Over Cap","Under Cap")))</f>
        <v>0</v>
      </c>
      <c r="M108" s="98"/>
      <c r="N108" s="502"/>
      <c r="O108" s="503"/>
      <c r="P108" s="503"/>
      <c r="Q108" s="406"/>
      <c r="R108" s="407" t="b">
        <f>IF(N108="Direct Cost Cap",IF(S94&gt;Q108,"Over Cap","Under Cap"),IF(N108="Total Cost Cap",IF(S98&gt;Q108,"Over Cap","Under Cap")))</f>
        <v>0</v>
      </c>
      <c r="S108" s="98"/>
      <c r="T108" s="502"/>
      <c r="U108" s="503"/>
      <c r="V108" s="503"/>
      <c r="W108" s="406"/>
      <c r="X108" s="407" t="b">
        <f>IF(T108="Direct Cost Cap",IF(Y94&gt;W108,"Over Cap","Under Cap"),IF(T108="Total Cost Cap",IF(Y98&gt;W108,"Over Cap","Under Cap")))</f>
        <v>0</v>
      </c>
      <c r="Y108" s="98"/>
      <c r="Z108" s="502"/>
      <c r="AA108" s="503"/>
      <c r="AB108" s="503"/>
      <c r="AC108" s="406"/>
      <c r="AD108" s="407" t="b">
        <f>IF(Z108="Direct Cost Cap",IF(AE94&gt;AC108,"Over Cap","Under Cap"),IF(Z108="Total Cost Cap",IF(AE98&gt;AC108,"Over Cap","Under Cap")))</f>
        <v>0</v>
      </c>
      <c r="AE108" s="98"/>
      <c r="AF108" s="502"/>
      <c r="AG108" s="503"/>
      <c r="AH108" s="503"/>
      <c r="AI108" s="406"/>
      <c r="AJ108" s="407" t="b">
        <f>IF(AF108="Direct Cost Cap",IF(AK94&gt;AI108,"Over Cap","Under Cap"),IF(AF108="Total Cost Cap",IF(AK98&gt;AI108,"Over Cap","Under Cap")))</f>
        <v>0</v>
      </c>
      <c r="AK108" s="98"/>
      <c r="AL108" s="102"/>
      <c r="AM108" s="101"/>
      <c r="AN108" s="98"/>
      <c r="AO108" s="98"/>
      <c r="AP108" s="98"/>
      <c r="AQ108" s="98"/>
      <c r="AR108" s="98"/>
      <c r="AS108" s="98"/>
      <c r="AT108" s="98"/>
      <c r="AU108" s="98"/>
      <c r="AV108" s="1"/>
      <c r="AW108" s="1"/>
      <c r="AX108" s="1"/>
      <c r="AY108" s="1"/>
      <c r="AZ108" s="1"/>
      <c r="BA108" s="1"/>
      <c r="BB108" s="1"/>
      <c r="BC108" s="1"/>
      <c r="BD108" s="1"/>
    </row>
    <row r="109" spans="1:56" ht="15.5" customHeight="1" x14ac:dyDescent="0.3">
      <c r="A109" s="98"/>
      <c r="B109" s="98"/>
      <c r="C109" s="98"/>
      <c r="D109" s="98"/>
      <c r="E109" s="98"/>
      <c r="F109" s="98"/>
      <c r="G109" s="397" t="s">
        <v>288</v>
      </c>
      <c r="H109" s="98"/>
      <c r="I109" s="98"/>
      <c r="J109" s="98"/>
      <c r="K109" s="98"/>
      <c r="L109" s="98"/>
      <c r="M109" s="98"/>
      <c r="N109" s="402" t="s">
        <v>288</v>
      </c>
      <c r="O109" s="1"/>
      <c r="P109" s="1"/>
      <c r="Q109" s="1"/>
      <c r="R109" s="1"/>
      <c r="S109" s="98"/>
      <c r="T109" s="402" t="s">
        <v>288</v>
      </c>
      <c r="U109" s="1"/>
      <c r="V109" s="1"/>
      <c r="W109" s="1"/>
      <c r="X109" s="1"/>
      <c r="Y109" s="1"/>
      <c r="Z109" s="402" t="s">
        <v>288</v>
      </c>
      <c r="AA109" s="1"/>
      <c r="AB109" s="1"/>
      <c r="AC109" s="1"/>
      <c r="AD109" s="1"/>
      <c r="AE109" s="1"/>
      <c r="AF109" s="402" t="s">
        <v>288</v>
      </c>
      <c r="AG109" s="1"/>
      <c r="AH109" s="1"/>
      <c r="AI109" s="1"/>
      <c r="AJ109" s="1"/>
      <c r="AK109" s="1"/>
      <c r="AL109" s="2"/>
      <c r="AM109" s="3"/>
      <c r="AN109" s="1"/>
      <c r="AO109" s="1"/>
      <c r="AP109" s="1"/>
      <c r="AQ109" s="1"/>
      <c r="AR109" s="1"/>
      <c r="AS109" s="1"/>
      <c r="AT109" s="1"/>
      <c r="AU109" s="98"/>
      <c r="AV109" s="1"/>
      <c r="AW109" s="1"/>
      <c r="AX109" s="1"/>
      <c r="AY109" s="1"/>
      <c r="AZ109" s="1"/>
      <c r="BA109" s="1"/>
      <c r="BB109" s="1"/>
      <c r="BC109" s="1"/>
      <c r="BD109" s="1"/>
    </row>
    <row r="110" spans="1:56" ht="28.5" hidden="1" customHeight="1" x14ac:dyDescent="0.3">
      <c r="A110" s="98"/>
      <c r="B110" s="98"/>
      <c r="C110" s="98"/>
      <c r="D110" s="98"/>
      <c r="E110" s="98"/>
      <c r="F110" s="98"/>
      <c r="G110" s="98" t="s">
        <v>280</v>
      </c>
      <c r="H110" s="98"/>
      <c r="I110" s="98"/>
      <c r="J110" s="98"/>
      <c r="K110" s="98"/>
      <c r="L110" s="98"/>
      <c r="M110" s="98"/>
      <c r="N110" s="1" t="s">
        <v>280</v>
      </c>
      <c r="O110" s="1"/>
      <c r="P110" s="1"/>
      <c r="Q110" s="1"/>
      <c r="R110" s="1"/>
      <c r="S110" s="98"/>
      <c r="T110" s="1" t="s">
        <v>280</v>
      </c>
      <c r="U110" s="1"/>
      <c r="V110" s="1"/>
      <c r="W110" s="1"/>
      <c r="X110" s="1"/>
      <c r="Y110" s="1"/>
      <c r="Z110" s="1" t="s">
        <v>280</v>
      </c>
      <c r="AA110" s="1"/>
      <c r="AB110" s="1"/>
      <c r="AC110" s="1"/>
      <c r="AD110" s="1"/>
      <c r="AE110" s="1"/>
      <c r="AF110" s="1" t="s">
        <v>280</v>
      </c>
      <c r="AG110" s="1"/>
      <c r="AH110" s="1"/>
      <c r="AI110" s="1"/>
      <c r="AJ110" s="1"/>
      <c r="AK110" s="1"/>
      <c r="AL110" s="2"/>
      <c r="AM110" s="3"/>
      <c r="AN110" s="1"/>
      <c r="AO110" s="1"/>
      <c r="AP110" s="1"/>
      <c r="AQ110" s="1"/>
      <c r="AR110" s="1"/>
      <c r="AS110" s="1"/>
      <c r="AT110" s="1"/>
      <c r="AU110" s="98"/>
      <c r="AV110" s="1"/>
      <c r="AW110" s="1"/>
      <c r="AX110" s="1"/>
      <c r="AY110" s="1"/>
      <c r="AZ110" s="1"/>
      <c r="BA110" s="1"/>
      <c r="BB110" s="1"/>
      <c r="BC110" s="1"/>
      <c r="BD110" s="1"/>
    </row>
    <row r="111" spans="1:56" hidden="1" x14ac:dyDescent="0.3">
      <c r="A111" s="98"/>
      <c r="B111" s="98"/>
      <c r="C111" s="98"/>
      <c r="D111" s="98"/>
      <c r="E111" s="98"/>
      <c r="F111" s="98"/>
      <c r="G111" s="98" t="s">
        <v>281</v>
      </c>
      <c r="H111" s="98"/>
      <c r="I111" s="98"/>
      <c r="J111" s="98"/>
      <c r="K111" s="98"/>
      <c r="L111" s="98"/>
      <c r="M111" s="98"/>
      <c r="N111" s="1" t="s">
        <v>281</v>
      </c>
      <c r="O111" s="1"/>
      <c r="P111" s="1"/>
      <c r="Q111" s="1"/>
      <c r="R111" s="1"/>
      <c r="S111" s="98"/>
      <c r="T111" s="1" t="s">
        <v>281</v>
      </c>
      <c r="U111" s="1"/>
      <c r="V111" s="1"/>
      <c r="W111" s="1"/>
      <c r="X111" s="1"/>
      <c r="Y111" s="1"/>
      <c r="Z111" s="1" t="s">
        <v>281</v>
      </c>
      <c r="AA111" s="1"/>
      <c r="AB111" s="1"/>
      <c r="AC111" s="1"/>
      <c r="AD111" s="1"/>
      <c r="AE111" s="1"/>
      <c r="AF111" s="1" t="s">
        <v>281</v>
      </c>
      <c r="AG111" s="1"/>
      <c r="AH111" s="1"/>
      <c r="AI111" s="1"/>
      <c r="AJ111" s="1"/>
      <c r="AK111" s="1"/>
      <c r="AL111" s="2"/>
      <c r="AM111" s="3"/>
      <c r="AN111" s="1"/>
      <c r="AO111" s="1"/>
      <c r="AP111" s="1"/>
      <c r="AQ111" s="1"/>
      <c r="AR111" s="1"/>
      <c r="AS111" s="1"/>
      <c r="AT111" s="1"/>
      <c r="AU111" s="98"/>
      <c r="AV111" s="1"/>
      <c r="AW111" s="1"/>
      <c r="AX111" s="1"/>
      <c r="AY111" s="1"/>
      <c r="AZ111" s="1"/>
      <c r="BA111" s="1"/>
      <c r="BB111" s="1"/>
      <c r="BC111" s="1"/>
      <c r="BD111" s="1"/>
    </row>
    <row r="112" spans="1:56" ht="15.9" customHeight="1" x14ac:dyDescent="0.3">
      <c r="A112" s="98"/>
      <c r="B112" s="98"/>
      <c r="C112" s="98"/>
      <c r="D112" s="98"/>
      <c r="E112" s="98"/>
      <c r="F112" s="98"/>
      <c r="G112" s="397" t="s">
        <v>289</v>
      </c>
      <c r="H112" s="98"/>
      <c r="I112" s="98"/>
      <c r="J112" s="98"/>
      <c r="K112" s="98"/>
      <c r="L112" s="98"/>
      <c r="M112" s="98"/>
      <c r="N112" s="402" t="s">
        <v>289</v>
      </c>
      <c r="O112" s="1"/>
      <c r="P112" s="1"/>
      <c r="Q112" s="1"/>
      <c r="R112" s="1"/>
      <c r="S112" s="98"/>
      <c r="T112" s="402" t="s">
        <v>289</v>
      </c>
      <c r="U112" s="1"/>
      <c r="V112" s="1"/>
      <c r="W112" s="1"/>
      <c r="X112" s="1"/>
      <c r="Y112" s="1"/>
      <c r="Z112" s="402" t="s">
        <v>289</v>
      </c>
      <c r="AA112" s="1"/>
      <c r="AB112" s="1"/>
      <c r="AC112" s="1"/>
      <c r="AD112" s="1"/>
      <c r="AE112" s="1"/>
      <c r="AF112" s="402" t="s">
        <v>289</v>
      </c>
      <c r="AG112" s="1"/>
      <c r="AH112" s="1"/>
      <c r="AI112" s="1"/>
      <c r="AJ112" s="1"/>
      <c r="AK112" s="1"/>
      <c r="AL112" s="2"/>
      <c r="AM112" s="3"/>
      <c r="AN112" s="1"/>
      <c r="AO112" s="1"/>
      <c r="AP112" s="1"/>
      <c r="AQ112" s="1"/>
      <c r="AR112" s="1"/>
      <c r="AS112" s="1"/>
      <c r="AT112" s="1"/>
      <c r="AU112" s="98"/>
      <c r="AV112" s="1"/>
      <c r="AW112" s="1"/>
      <c r="AX112" s="1"/>
      <c r="AY112" s="1"/>
      <c r="AZ112" s="1"/>
      <c r="BA112" s="1"/>
      <c r="BB112" s="1"/>
      <c r="BC112" s="1"/>
      <c r="BD112" s="1"/>
    </row>
    <row r="113" spans="1:56" x14ac:dyDescent="0.3">
      <c r="A113" s="98"/>
      <c r="B113" s="98"/>
      <c r="C113" s="98"/>
      <c r="D113" s="98"/>
      <c r="E113" s="98"/>
      <c r="F113" s="98"/>
      <c r="G113" s="98"/>
      <c r="H113" s="98"/>
      <c r="I113" s="98"/>
      <c r="J113" s="98"/>
      <c r="K113" s="98"/>
      <c r="L113" s="98"/>
      <c r="M113" s="98"/>
      <c r="N113" s="1"/>
      <c r="O113" s="1"/>
      <c r="P113" s="1"/>
      <c r="Q113" s="1"/>
      <c r="R113" s="1"/>
      <c r="S113" s="98"/>
      <c r="T113" s="98"/>
      <c r="U113" s="98"/>
      <c r="V113" s="98"/>
      <c r="W113" s="98"/>
      <c r="X113" s="98"/>
      <c r="Y113" s="98"/>
      <c r="Z113" s="98"/>
      <c r="AA113" s="98"/>
      <c r="AB113" s="98"/>
      <c r="AC113" s="98"/>
      <c r="AD113" s="98"/>
      <c r="AE113" s="98"/>
      <c r="AF113" s="98"/>
      <c r="AG113" s="98"/>
      <c r="AH113" s="98"/>
      <c r="AI113" s="98"/>
      <c r="AJ113" s="98"/>
      <c r="AK113" s="98"/>
      <c r="AL113" s="102"/>
      <c r="AM113" s="101"/>
      <c r="AN113" s="98"/>
      <c r="AO113" s="98"/>
      <c r="AP113" s="98"/>
      <c r="AQ113" s="98"/>
      <c r="AR113" s="98"/>
      <c r="AS113" s="98"/>
      <c r="AT113" s="98"/>
      <c r="AU113" s="98"/>
      <c r="AV113" s="1"/>
      <c r="AW113" s="1"/>
      <c r="AX113" s="1"/>
      <c r="AY113" s="1"/>
      <c r="AZ113" s="1"/>
      <c r="BA113" s="1"/>
      <c r="BB113" s="1"/>
      <c r="BC113" s="1"/>
      <c r="BD113" s="1"/>
    </row>
    <row r="114" spans="1:56" x14ac:dyDescent="0.3">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102"/>
      <c r="AM114" s="101"/>
      <c r="AN114" s="98"/>
      <c r="AO114" s="98"/>
      <c r="AP114" s="98"/>
      <c r="AQ114" s="98"/>
      <c r="AR114" s="98"/>
      <c r="AS114" s="98"/>
      <c r="AT114" s="98"/>
      <c r="AU114" s="98"/>
      <c r="AV114" s="1"/>
      <c r="AW114" s="1"/>
      <c r="AX114" s="1"/>
      <c r="AY114" s="1"/>
      <c r="AZ114" s="1"/>
      <c r="BA114" s="1"/>
      <c r="BB114" s="1"/>
      <c r="BC114" s="1"/>
      <c r="BD114" s="1"/>
    </row>
    <row r="115" spans="1:56" ht="14.5" x14ac:dyDescent="0.35">
      <c r="A115" s="98"/>
      <c r="B115" s="98"/>
      <c r="C115" s="98"/>
      <c r="D115" s="98"/>
      <c r="E115" s="98"/>
      <c r="F115" s="98"/>
      <c r="G115" s="579"/>
      <c r="H115" s="580"/>
      <c r="I115" s="580"/>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102"/>
      <c r="AM115" s="101"/>
      <c r="AN115" s="98"/>
      <c r="AO115" s="98"/>
      <c r="AP115" s="98"/>
      <c r="AQ115" s="98"/>
      <c r="AR115" s="98"/>
      <c r="AS115" s="98"/>
      <c r="AT115" s="98"/>
      <c r="AU115" s="98"/>
      <c r="AV115" s="1"/>
      <c r="AW115" s="1"/>
      <c r="AX115" s="1"/>
      <c r="AY115" s="1"/>
      <c r="AZ115" s="1"/>
      <c r="BA115" s="1"/>
      <c r="BB115" s="1"/>
      <c r="BC115" s="1"/>
      <c r="BD115" s="1"/>
    </row>
    <row r="116" spans="1:56" x14ac:dyDescent="0.3">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102"/>
      <c r="AM116" s="101"/>
      <c r="AN116" s="98"/>
      <c r="AO116" s="98"/>
      <c r="AP116" s="98"/>
      <c r="AQ116" s="98"/>
      <c r="AR116" s="98"/>
      <c r="AS116" s="98"/>
      <c r="AT116" s="98"/>
      <c r="AU116" s="98"/>
      <c r="AV116" s="1"/>
      <c r="AW116" s="1"/>
      <c r="AX116" s="1"/>
      <c r="AY116" s="1"/>
      <c r="AZ116" s="1"/>
      <c r="BA116" s="1"/>
      <c r="BB116" s="1"/>
      <c r="BC116" s="1"/>
      <c r="BD116" s="1"/>
    </row>
    <row r="117" spans="1:56" x14ac:dyDescent="0.3">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102"/>
      <c r="AM117" s="101"/>
      <c r="AN117" s="98"/>
      <c r="AO117" s="98"/>
      <c r="AP117" s="98"/>
      <c r="AQ117" s="98"/>
      <c r="AR117" s="98"/>
      <c r="AS117" s="98"/>
      <c r="AT117" s="98"/>
      <c r="AU117" s="98"/>
      <c r="AV117" s="1"/>
      <c r="AW117" s="1"/>
      <c r="AX117" s="1"/>
      <c r="AY117" s="1"/>
      <c r="AZ117" s="1"/>
      <c r="BA117" s="1"/>
      <c r="BB117" s="1"/>
      <c r="BC117" s="1"/>
      <c r="BD117" s="1"/>
    </row>
    <row r="118" spans="1:56" x14ac:dyDescent="0.3">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102"/>
      <c r="AM118" s="101"/>
      <c r="AN118" s="98"/>
      <c r="AO118" s="98"/>
      <c r="AP118" s="98"/>
      <c r="AQ118" s="98"/>
      <c r="AR118" s="98"/>
      <c r="AS118" s="98"/>
      <c r="AT118" s="98"/>
      <c r="AU118" s="98"/>
      <c r="AV118" s="1"/>
      <c r="AW118" s="1"/>
      <c r="AX118" s="1"/>
      <c r="AY118" s="1"/>
      <c r="AZ118" s="1"/>
      <c r="BA118" s="1"/>
      <c r="BB118" s="1"/>
      <c r="BC118" s="1"/>
      <c r="BD118" s="1"/>
    </row>
    <row r="119" spans="1:56" x14ac:dyDescent="0.3">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102"/>
      <c r="AM119" s="101"/>
      <c r="AN119" s="98"/>
      <c r="AO119" s="98"/>
      <c r="AP119" s="98"/>
      <c r="AQ119" s="98"/>
      <c r="AR119" s="98"/>
      <c r="AS119" s="98"/>
      <c r="AT119" s="98"/>
      <c r="AU119" s="98"/>
      <c r="AV119" s="1"/>
      <c r="AW119" s="1"/>
      <c r="AX119" s="1"/>
      <c r="AY119" s="1"/>
      <c r="AZ119" s="1"/>
      <c r="BA119" s="1"/>
      <c r="BB119" s="1"/>
      <c r="BC119" s="1"/>
      <c r="BD119" s="1"/>
    </row>
    <row r="120" spans="1:56" x14ac:dyDescent="0.3">
      <c r="AA120" s="1"/>
      <c r="AB120" s="1"/>
      <c r="AC120" s="1"/>
      <c r="AD120" s="1"/>
      <c r="AE120" s="1"/>
      <c r="AF120" s="1"/>
      <c r="AG120" s="1"/>
      <c r="AH120" s="1"/>
      <c r="AI120" s="1"/>
      <c r="AJ120" s="1"/>
      <c r="AK120" s="1"/>
      <c r="AL120" s="2"/>
      <c r="AM120" s="3"/>
      <c r="AN120" s="1"/>
      <c r="AO120" s="1"/>
      <c r="AP120" s="1"/>
      <c r="AQ120" s="1"/>
      <c r="AR120" s="1"/>
      <c r="AS120" s="1"/>
      <c r="AT120" s="1"/>
      <c r="AU120" s="1"/>
      <c r="AV120" s="1"/>
      <c r="AW120" s="1"/>
      <c r="AX120" s="1"/>
      <c r="AY120" s="1"/>
      <c r="AZ120" s="1"/>
      <c r="BA120" s="1"/>
      <c r="BB120" s="1"/>
      <c r="BC120" s="1"/>
      <c r="BD120" s="1"/>
    </row>
  </sheetData>
  <sheetProtection algorithmName="SHA-512" hashValue="mp/JR7gLV0dyT7K7a5ornGO2RwCKPVhj2c/gPgh08Zdvw9tO7QRm0uoO5H/T3DaEwUFTxzs1vFNlnwWSp/KObQ==" saltValue="OLD1IIhpE+LeD35CH6+qLA==" spinCount="100000" sheet="1" objects="1" scenarios="1"/>
  <dataConsolidate/>
  <mergeCells count="272">
    <mergeCell ref="A13:A35"/>
    <mergeCell ref="G13:H13"/>
    <mergeCell ref="N13:O13"/>
    <mergeCell ref="B35:I35"/>
    <mergeCell ref="N35:P35"/>
    <mergeCell ref="T35:V35"/>
    <mergeCell ref="Z35:AB35"/>
    <mergeCell ref="AF35:AH35"/>
    <mergeCell ref="N41:R41"/>
    <mergeCell ref="T41:X41"/>
    <mergeCell ref="Z41:AD41"/>
    <mergeCell ref="AF41:AJ41"/>
    <mergeCell ref="A37:A58"/>
    <mergeCell ref="B37:F37"/>
    <mergeCell ref="B38:F38"/>
    <mergeCell ref="B39:F39"/>
    <mergeCell ref="B40:F40"/>
    <mergeCell ref="Z13:AA13"/>
    <mergeCell ref="AF13:AG13"/>
    <mergeCell ref="N58:R58"/>
    <mergeCell ref="T58:X58"/>
    <mergeCell ref="G57:L57"/>
    <mergeCell ref="T56:X56"/>
    <mergeCell ref="N43:R43"/>
    <mergeCell ref="N48:R48"/>
    <mergeCell ref="N49:R49"/>
    <mergeCell ref="N50:R50"/>
    <mergeCell ref="G115:I115"/>
    <mergeCell ref="B2:C2"/>
    <mergeCell ref="D2:L2"/>
    <mergeCell ref="B3:C4"/>
    <mergeCell ref="D3:L4"/>
    <mergeCell ref="B5:C5"/>
    <mergeCell ref="K5:L5"/>
    <mergeCell ref="B10:C10"/>
    <mergeCell ref="K10:L10"/>
    <mergeCell ref="B70:F70"/>
    <mergeCell ref="B71:F71"/>
    <mergeCell ref="B72:L72"/>
    <mergeCell ref="G62:L62"/>
    <mergeCell ref="G63:L63"/>
    <mergeCell ref="G69:L69"/>
    <mergeCell ref="G70:L70"/>
    <mergeCell ref="G71:L71"/>
    <mergeCell ref="B58:L58"/>
    <mergeCell ref="N52:R52"/>
    <mergeCell ref="N53:R53"/>
    <mergeCell ref="N54:R54"/>
    <mergeCell ref="T13:U13"/>
    <mergeCell ref="B6:C6"/>
    <mergeCell ref="K6:L7"/>
    <mergeCell ref="B7:C7"/>
    <mergeCell ref="B8:C8"/>
    <mergeCell ref="B9:C9"/>
    <mergeCell ref="K9:L9"/>
    <mergeCell ref="N51:R51"/>
    <mergeCell ref="Z58:AD58"/>
    <mergeCell ref="B42:F42"/>
    <mergeCell ref="G42:L42"/>
    <mergeCell ref="N38:R38"/>
    <mergeCell ref="N39:R39"/>
    <mergeCell ref="N40:R40"/>
    <mergeCell ref="T38:X38"/>
    <mergeCell ref="T39:X39"/>
    <mergeCell ref="T40:X40"/>
    <mergeCell ref="Z38:AD38"/>
    <mergeCell ref="Z39:AD39"/>
    <mergeCell ref="Z40:AD40"/>
    <mergeCell ref="N44:R44"/>
    <mergeCell ref="N45:R45"/>
    <mergeCell ref="N46:R46"/>
    <mergeCell ref="N47:R47"/>
    <mergeCell ref="N55:R55"/>
    <mergeCell ref="N56:R56"/>
    <mergeCell ref="N57:R57"/>
    <mergeCell ref="T55:X55"/>
    <mergeCell ref="T49:X49"/>
    <mergeCell ref="T50:X50"/>
    <mergeCell ref="T51:X51"/>
    <mergeCell ref="G55:L55"/>
    <mergeCell ref="G56:L56"/>
    <mergeCell ref="B47:F47"/>
    <mergeCell ref="B48:F48"/>
    <mergeCell ref="B49:F49"/>
    <mergeCell ref="B50:F50"/>
    <mergeCell ref="B51:F51"/>
    <mergeCell ref="G52:L52"/>
    <mergeCell ref="G53:L53"/>
    <mergeCell ref="G54:L54"/>
    <mergeCell ref="B57:F57"/>
    <mergeCell ref="B67:F67"/>
    <mergeCell ref="T72:X72"/>
    <mergeCell ref="Z72:AD72"/>
    <mergeCell ref="AF72:AJ72"/>
    <mergeCell ref="N64:R64"/>
    <mergeCell ref="T64:X64"/>
    <mergeCell ref="Z64:AD64"/>
    <mergeCell ref="AF64:AJ64"/>
    <mergeCell ref="N68:R68"/>
    <mergeCell ref="N69:R69"/>
    <mergeCell ref="N70:R70"/>
    <mergeCell ref="N71:R71"/>
    <mergeCell ref="T66:X66"/>
    <mergeCell ref="T67:X67"/>
    <mergeCell ref="T68:X68"/>
    <mergeCell ref="T69:X69"/>
    <mergeCell ref="T70:X70"/>
    <mergeCell ref="T71:X71"/>
    <mergeCell ref="Z66:AD66"/>
    <mergeCell ref="Z67:AD67"/>
    <mergeCell ref="Z68:AD68"/>
    <mergeCell ref="N72:R72"/>
    <mergeCell ref="G94:L94"/>
    <mergeCell ref="N94:R94"/>
    <mergeCell ref="T94:X94"/>
    <mergeCell ref="Z94:AD94"/>
    <mergeCell ref="AF94:AJ94"/>
    <mergeCell ref="N82:R82"/>
    <mergeCell ref="T82:X82"/>
    <mergeCell ref="Z82:AD82"/>
    <mergeCell ref="AF82:AJ82"/>
    <mergeCell ref="B82:L82"/>
    <mergeCell ref="G93:L93"/>
    <mergeCell ref="N93:R93"/>
    <mergeCell ref="T93:X93"/>
    <mergeCell ref="Z93:AD93"/>
    <mergeCell ref="AF93:AJ93"/>
    <mergeCell ref="B86:F86"/>
    <mergeCell ref="B87:F87"/>
    <mergeCell ref="B88:F88"/>
    <mergeCell ref="B89:F89"/>
    <mergeCell ref="N83:R83"/>
    <mergeCell ref="B83:L83"/>
    <mergeCell ref="T83:X83"/>
    <mergeCell ref="Z83:AD83"/>
    <mergeCell ref="AF83:AJ83"/>
    <mergeCell ref="A99:C99"/>
    <mergeCell ref="A97:C98"/>
    <mergeCell ref="B66:F66"/>
    <mergeCell ref="B65:F65"/>
    <mergeCell ref="B52:F52"/>
    <mergeCell ref="B53:F53"/>
    <mergeCell ref="B54:F54"/>
    <mergeCell ref="B55:F55"/>
    <mergeCell ref="B56:F56"/>
    <mergeCell ref="A74:A82"/>
    <mergeCell ref="B74:F74"/>
    <mergeCell ref="B75:C75"/>
    <mergeCell ref="B76:F76"/>
    <mergeCell ref="B77:F77"/>
    <mergeCell ref="B78:F78"/>
    <mergeCell ref="B79:F79"/>
    <mergeCell ref="B80:F80"/>
    <mergeCell ref="D97:E97"/>
    <mergeCell ref="B85:F85"/>
    <mergeCell ref="A60:A72"/>
    <mergeCell ref="B60:F60"/>
    <mergeCell ref="B61:F61"/>
    <mergeCell ref="B68:F68"/>
    <mergeCell ref="B69:F69"/>
    <mergeCell ref="G38:L38"/>
    <mergeCell ref="G39:L39"/>
    <mergeCell ref="G40:L40"/>
    <mergeCell ref="G66:L66"/>
    <mergeCell ref="G67:L67"/>
    <mergeCell ref="G68:L68"/>
    <mergeCell ref="G43:L43"/>
    <mergeCell ref="G44:L44"/>
    <mergeCell ref="G45:L45"/>
    <mergeCell ref="G46:L46"/>
    <mergeCell ref="G47:L47"/>
    <mergeCell ref="G48:L48"/>
    <mergeCell ref="G49:L49"/>
    <mergeCell ref="G50:L50"/>
    <mergeCell ref="G51:L51"/>
    <mergeCell ref="B41:L41"/>
    <mergeCell ref="B43:F43"/>
    <mergeCell ref="B44:F44"/>
    <mergeCell ref="B45:F45"/>
    <mergeCell ref="B46:F46"/>
    <mergeCell ref="B62:F62"/>
    <mergeCell ref="B63:F63"/>
    <mergeCell ref="B64:L64"/>
    <mergeCell ref="N61:R61"/>
    <mergeCell ref="N62:R62"/>
    <mergeCell ref="N63:R63"/>
    <mergeCell ref="N66:R66"/>
    <mergeCell ref="N67:R67"/>
    <mergeCell ref="G61:L61"/>
    <mergeCell ref="Z57:AD57"/>
    <mergeCell ref="T43:X43"/>
    <mergeCell ref="T44:X44"/>
    <mergeCell ref="T45:X45"/>
    <mergeCell ref="T46:X46"/>
    <mergeCell ref="T47:X47"/>
    <mergeCell ref="T48:X48"/>
    <mergeCell ref="Z43:AD43"/>
    <mergeCell ref="Z44:AD44"/>
    <mergeCell ref="Z45:AD45"/>
    <mergeCell ref="Z46:AD46"/>
    <mergeCell ref="Z47:AD47"/>
    <mergeCell ref="Z48:AD48"/>
    <mergeCell ref="Z49:AD49"/>
    <mergeCell ref="Z50:AD50"/>
    <mergeCell ref="Z51:AD51"/>
    <mergeCell ref="T53:X53"/>
    <mergeCell ref="T54:X54"/>
    <mergeCell ref="AF38:AJ38"/>
    <mergeCell ref="AF39:AJ39"/>
    <mergeCell ref="AF40:AJ40"/>
    <mergeCell ref="AF43:AJ43"/>
    <mergeCell ref="AF44:AJ44"/>
    <mergeCell ref="AF45:AJ45"/>
    <mergeCell ref="AF46:AJ46"/>
    <mergeCell ref="AF47:AJ47"/>
    <mergeCell ref="AF48:AJ48"/>
    <mergeCell ref="AF49:AJ49"/>
    <mergeCell ref="AF50:AJ50"/>
    <mergeCell ref="AF51:AJ51"/>
    <mergeCell ref="T52:X52"/>
    <mergeCell ref="AF52:AJ52"/>
    <mergeCell ref="AF66:AJ66"/>
    <mergeCell ref="AF67:AJ67"/>
    <mergeCell ref="AF68:AJ68"/>
    <mergeCell ref="AF69:AJ69"/>
    <mergeCell ref="AF54:AJ54"/>
    <mergeCell ref="AF55:AJ55"/>
    <mergeCell ref="Z52:AD52"/>
    <mergeCell ref="Z53:AD53"/>
    <mergeCell ref="Z54:AD54"/>
    <mergeCell ref="Z55:AD55"/>
    <mergeCell ref="AF56:AJ56"/>
    <mergeCell ref="Z56:AD56"/>
    <mergeCell ref="AF57:AJ57"/>
    <mergeCell ref="T57:X57"/>
    <mergeCell ref="Z69:AD69"/>
    <mergeCell ref="AF58:AJ58"/>
    <mergeCell ref="AF53:AJ53"/>
    <mergeCell ref="AF70:AJ70"/>
    <mergeCell ref="AF71:AJ71"/>
    <mergeCell ref="T61:X61"/>
    <mergeCell ref="T62:X62"/>
    <mergeCell ref="T63:X63"/>
    <mergeCell ref="Z61:AD61"/>
    <mergeCell ref="Z62:AD62"/>
    <mergeCell ref="Z63:AD63"/>
    <mergeCell ref="AF61:AJ61"/>
    <mergeCell ref="AF62:AJ62"/>
    <mergeCell ref="AF63:AJ63"/>
    <mergeCell ref="Z70:AD70"/>
    <mergeCell ref="Z71:AD71"/>
    <mergeCell ref="G108:I108"/>
    <mergeCell ref="N108:P108"/>
    <mergeCell ref="T108:V108"/>
    <mergeCell ref="Z108:AB108"/>
    <mergeCell ref="AF108:AH108"/>
    <mergeCell ref="G96:L96"/>
    <mergeCell ref="N96:R96"/>
    <mergeCell ref="T96:X96"/>
    <mergeCell ref="Z96:AD96"/>
    <mergeCell ref="Z98:AD98"/>
    <mergeCell ref="AF96:AJ96"/>
    <mergeCell ref="G95:L95"/>
    <mergeCell ref="AF98:AJ98"/>
    <mergeCell ref="G97:L97"/>
    <mergeCell ref="N97:R97"/>
    <mergeCell ref="T97:X97"/>
    <mergeCell ref="Z97:AD97"/>
    <mergeCell ref="AF97:AJ97"/>
    <mergeCell ref="G98:L98"/>
    <mergeCell ref="N98:R98"/>
    <mergeCell ref="T98:X98"/>
  </mergeCells>
  <conditionalFormatting sqref="L104">
    <cfRule type="containsText" dxfId="10" priority="10" operator="containsText" text="Over Cap">
      <formula>NOT(ISERROR(SEARCH("Over Cap",L104)))</formula>
    </cfRule>
  </conditionalFormatting>
  <conditionalFormatting sqref="L108">
    <cfRule type="containsText" dxfId="9" priority="9" operator="containsText" text="Over Cap">
      <formula>NOT(ISERROR(SEARCH("Over Cap",L108)))</formula>
    </cfRule>
    <cfRule type="expression" dxfId="8" priority="14">
      <formula>IF(G108="Direct Cost Cap",IF(M94&gt;=K108,"Over Cap","Under Cap"),IF(G108="Total Cost Cap",IF(M98&gt;K108,"Over Cap","Under Cap")))</formula>
    </cfRule>
  </conditionalFormatting>
  <conditionalFormatting sqref="R104">
    <cfRule type="containsText" dxfId="7" priority="8" operator="containsText" text="Over Cap">
      <formula>NOT(ISERROR(SEARCH("Over Cap",R104)))</formula>
    </cfRule>
  </conditionalFormatting>
  <conditionalFormatting sqref="R108">
    <cfRule type="containsText" dxfId="6" priority="7" operator="containsText" text="Over Cap">
      <formula>NOT(ISERROR(SEARCH("Over Cap",R108)))</formula>
    </cfRule>
  </conditionalFormatting>
  <conditionalFormatting sqref="X104">
    <cfRule type="containsText" dxfId="5" priority="6" operator="containsText" text="Over Cap">
      <formula>NOT(ISERROR(SEARCH("Over Cap",X104)))</formula>
    </cfRule>
  </conditionalFormatting>
  <conditionalFormatting sqref="X108">
    <cfRule type="containsText" dxfId="4" priority="5" operator="containsText" text="Over Cap">
      <formula>NOT(ISERROR(SEARCH("Over Cap",X108)))</formula>
    </cfRule>
  </conditionalFormatting>
  <conditionalFormatting sqref="AD104">
    <cfRule type="containsText" dxfId="3" priority="4" operator="containsText" text="Over Cap">
      <formula>NOT(ISERROR(SEARCH("Over Cap",AD104)))</formula>
    </cfRule>
  </conditionalFormatting>
  <conditionalFormatting sqref="AD108">
    <cfRule type="containsText" dxfId="2" priority="3" operator="containsText" text="Over Cap">
      <formula>NOT(ISERROR(SEARCH("Over Cap",AD108)))</formula>
    </cfRule>
  </conditionalFormatting>
  <conditionalFormatting sqref="AJ104">
    <cfRule type="containsText" dxfId="1" priority="2" operator="containsText" text="Over Cap">
      <formula>NOT(ISERROR(SEARCH("Over Cap",AJ104)))</formula>
    </cfRule>
  </conditionalFormatting>
  <conditionalFormatting sqref="AJ108">
    <cfRule type="containsText" dxfId="0" priority="1" operator="containsText" text="Over Cap">
      <formula>NOT(ISERROR(SEARCH("Over Cap",AJ108)))</formula>
    </cfRule>
  </conditionalFormatting>
  <dataValidations count="7">
    <dataValidation allowBlank="1" showInputMessage="1" showErrorMessage="1" prompt="Per sponsor guidelines or if not restricted, 30%" sqref="K10:L10" xr:uid="{00000000-0002-0000-0100-000000000000}"/>
    <dataValidation allowBlank="1" showInputMessage="1" showErrorMessage="1" prompt="Only if Sponsor allows cost of living inflation in the out years of the grant budget." sqref="K6:L7" xr:uid="{00000000-0002-0000-0100-000001000000}"/>
    <dataValidation allowBlank="1" showInputMessage="1" showErrorMessage="1" prompt="Typically a single item costing $5,000 or more with a useful life of more than one year. Check Sponsor specific guidelines for details." sqref="B61:F61" xr:uid="{00000000-0002-0000-0100-000002000000}"/>
    <dataValidation allowBlank="1" showInputMessage="1" showErrorMessage="1" prompt="Enter a description of the items in each category" sqref="G43:L43" xr:uid="{00000000-0002-0000-0100-000003000000}"/>
    <dataValidation type="list" allowBlank="1" showInputMessage="1" showErrorMessage="1" prompt="Select one from the drop-down menu. See Instructions tab for a definition of each F&amp;A Base Type." sqref="D10" xr:uid="{00000000-0002-0000-0100-000004000000}">
      <formula1>$F$12:$I$12</formula1>
    </dataValidation>
    <dataValidation type="list" allowBlank="1" showInputMessage="1" showErrorMessage="1" prompt="Select one option." sqref="G108 Z108 T108 N108 AF108" xr:uid="{00000000-0002-0000-0100-000005000000}">
      <formula1>$G$110:$G$111</formula1>
    </dataValidation>
    <dataValidation allowBlank="1" showInputMessage="1" showErrorMessage="1" prompt="If &quot;Split with Subs&quot; is selected as F&amp;A Base, use the same F&amp;A Rate as the rate entered in K10." sqref="I76:I80 P76:P80 V76:V80 AB76:AB80 AH76:AH80" xr:uid="{A0C2BFD4-4FCE-4E02-815B-7A5DCE0529E8}"/>
  </dataValidations>
  <pageMargins left="0.7" right="0.7" top="0.75" bottom="0.75" header="0.3" footer="0.3"/>
  <pageSetup scale="47" orientation="portrait" r:id="rId1"/>
  <colBreaks count="5" manualBreakCount="5">
    <brk id="13" max="1048575" man="1"/>
    <brk id="19" max="1048575" man="1"/>
    <brk id="25" max="1048575" man="1"/>
    <brk id="31" max="1048575" man="1"/>
    <brk id="3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Data!$H$2:$H$3</xm:f>
          </x14:formula1>
          <xm:sqref>F15:F34</xm:sqref>
        </x14:dataValidation>
        <x14:dataValidation type="list" allowBlank="1" showInputMessage="1" showErrorMessage="1" xr:uid="{00000000-0002-0000-0100-000007000000}">
          <x14:formula1>
            <xm:f>Data!$A$2:$A$3</xm:f>
          </x14:formula1>
          <xm:sqref>C15:C34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F38" sqref="F38"/>
    </sheetView>
  </sheetViews>
  <sheetFormatPr defaultRowHeight="14.5" x14ac:dyDescent="0.35"/>
  <sheetData>
    <row r="1" spans="1:8" x14ac:dyDescent="0.35">
      <c r="A1" t="s">
        <v>70</v>
      </c>
      <c r="C1" t="s">
        <v>2</v>
      </c>
      <c r="E1" t="s">
        <v>95</v>
      </c>
      <c r="H1" t="s">
        <v>104</v>
      </c>
    </row>
    <row r="2" spans="1:8" x14ac:dyDescent="0.35">
      <c r="A2" t="s">
        <v>71</v>
      </c>
      <c r="C2" t="s">
        <v>3</v>
      </c>
      <c r="E2" t="s">
        <v>97</v>
      </c>
      <c r="H2" t="s">
        <v>107</v>
      </c>
    </row>
    <row r="3" spans="1:8" x14ac:dyDescent="0.35">
      <c r="A3" t="s">
        <v>72</v>
      </c>
      <c r="C3" t="s">
        <v>73</v>
      </c>
      <c r="E3" t="s">
        <v>98</v>
      </c>
      <c r="H3" t="s">
        <v>167</v>
      </c>
    </row>
    <row r="4" spans="1:8" x14ac:dyDescent="0.35">
      <c r="C4" t="s">
        <v>74</v>
      </c>
      <c r="E4" t="s">
        <v>96</v>
      </c>
    </row>
    <row r="5" spans="1:8" x14ac:dyDescent="0.35">
      <c r="C5" t="s">
        <v>75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U16" sqref="U16:U20"/>
    </sheetView>
  </sheetViews>
  <sheetFormatPr defaultColWidth="9.1796875" defaultRowHeight="12.5" x14ac:dyDescent="0.25"/>
  <cols>
    <col min="1" max="1" width="22.453125" style="76" customWidth="1"/>
    <col min="2" max="2" width="6" style="76" customWidth="1"/>
    <col min="3" max="3" width="5.1796875" style="76" customWidth="1"/>
    <col min="4" max="4" width="6.453125" style="76" customWidth="1"/>
    <col min="5" max="5" width="8" style="76" customWidth="1"/>
    <col min="6" max="6" width="9.1796875" style="76"/>
    <col min="7" max="7" width="8.453125" style="76" customWidth="1"/>
    <col min="8" max="8" width="8.26953125" style="76" customWidth="1"/>
    <col min="9" max="10" width="9.1796875" style="76"/>
    <col min="11" max="11" width="8.1796875" style="76" customWidth="1"/>
    <col min="12" max="12" width="10.1796875" style="76" customWidth="1"/>
    <col min="13" max="16384" width="9.1796875" style="76"/>
  </cols>
  <sheetData>
    <row r="1" spans="1:22" ht="15.5" x14ac:dyDescent="0.35">
      <c r="A1" s="156" t="s">
        <v>159</v>
      </c>
      <c r="C1" s="619" t="s">
        <v>314</v>
      </c>
      <c r="D1" s="619"/>
      <c r="E1" s="619"/>
      <c r="F1" s="619"/>
    </row>
    <row r="2" spans="1:22" ht="13" thickBot="1" x14ac:dyDescent="0.3"/>
    <row r="3" spans="1:22" ht="13.5" hidden="1" thickBot="1" x14ac:dyDescent="0.35">
      <c r="A3" s="156"/>
      <c r="P3" s="157" t="s">
        <v>126</v>
      </c>
      <c r="R3" s="157" t="s">
        <v>126</v>
      </c>
      <c r="T3" s="157" t="s">
        <v>126</v>
      </c>
      <c r="V3" s="157" t="s">
        <v>126</v>
      </c>
    </row>
    <row r="4" spans="1:22" ht="18" customHeight="1" x14ac:dyDescent="0.3">
      <c r="A4" s="626" t="s">
        <v>127</v>
      </c>
      <c r="B4" s="626" t="s">
        <v>128</v>
      </c>
      <c r="C4" s="630" t="s">
        <v>129</v>
      </c>
      <c r="D4" s="630" t="s">
        <v>130</v>
      </c>
      <c r="E4" s="626" t="s">
        <v>131</v>
      </c>
      <c r="F4" s="626" t="s">
        <v>132</v>
      </c>
      <c r="G4" s="630" t="s">
        <v>133</v>
      </c>
      <c r="H4" s="630" t="s">
        <v>134</v>
      </c>
      <c r="I4" s="630" t="s">
        <v>135</v>
      </c>
      <c r="J4" s="630" t="s">
        <v>136</v>
      </c>
      <c r="K4" s="630" t="s">
        <v>137</v>
      </c>
      <c r="L4" s="625" t="s">
        <v>138</v>
      </c>
      <c r="M4" s="627" t="s">
        <v>57</v>
      </c>
      <c r="N4" s="628"/>
      <c r="O4" s="629" t="s">
        <v>58</v>
      </c>
      <c r="P4" s="629"/>
      <c r="Q4" s="620" t="s">
        <v>59</v>
      </c>
      <c r="R4" s="628"/>
      <c r="S4" s="629" t="s">
        <v>60</v>
      </c>
      <c r="T4" s="629"/>
      <c r="U4" s="620" t="s">
        <v>61</v>
      </c>
      <c r="V4" s="621"/>
    </row>
    <row r="5" spans="1:22" ht="29.25" customHeight="1" x14ac:dyDescent="0.3">
      <c r="A5" s="626"/>
      <c r="B5" s="626"/>
      <c r="C5" s="630"/>
      <c r="D5" s="630"/>
      <c r="E5" s="626"/>
      <c r="F5" s="626"/>
      <c r="G5" s="630"/>
      <c r="H5" s="630"/>
      <c r="I5" s="630"/>
      <c r="J5" s="630"/>
      <c r="K5" s="630"/>
      <c r="L5" s="625"/>
      <c r="M5" s="175" t="s">
        <v>139</v>
      </c>
      <c r="N5" s="176" t="s">
        <v>140</v>
      </c>
      <c r="O5" s="177" t="s">
        <v>139</v>
      </c>
      <c r="P5" s="178" t="s">
        <v>140</v>
      </c>
      <c r="Q5" s="179" t="s">
        <v>139</v>
      </c>
      <c r="R5" s="176" t="s">
        <v>140</v>
      </c>
      <c r="S5" s="177" t="s">
        <v>139</v>
      </c>
      <c r="T5" s="178" t="s">
        <v>140</v>
      </c>
      <c r="U5" s="179" t="s">
        <v>139</v>
      </c>
      <c r="V5" s="180" t="s">
        <v>140</v>
      </c>
    </row>
    <row r="6" spans="1:22" ht="13" x14ac:dyDescent="0.3">
      <c r="A6" s="451"/>
      <c r="B6" s="452"/>
      <c r="C6" s="453"/>
      <c r="D6" s="453"/>
      <c r="E6" s="453"/>
      <c r="F6" s="453"/>
      <c r="G6" s="453"/>
      <c r="H6" s="453"/>
      <c r="I6" s="452"/>
      <c r="J6" s="453"/>
      <c r="K6" s="454">
        <v>0.7</v>
      </c>
      <c r="L6" s="455"/>
      <c r="M6" s="456"/>
      <c r="N6" s="181">
        <f>ROUND((($E6*$B6*M6)+($F6*$B6*M6)+($G6*$D6*$B6*M6)+($H6*$C6*$B6*M6)+($I6*$B6*M6)+(($J6*$K6)*$B6*M6)+($L6*$B6*M6)),0)</f>
        <v>0</v>
      </c>
      <c r="O6" s="469"/>
      <c r="P6" s="181">
        <f>ROUND((($E6*$B6*O6)+($F6*$B6*O6)+($G6*$D6*$B6*O6)+($H6*$C6*$B6*O6)+($I6*$B6*O6)+(($J6*$K6)*$B6*O6)+($L6*$B6*O6)),0)</f>
        <v>0</v>
      </c>
      <c r="Q6" s="474"/>
      <c r="R6" s="181">
        <f>ROUND((($E6*$B6*Q6)+($F6*$B6*Q6)+($G6*$D6*$B6*Q6)+($H6*$C6*$B6*Q6)+($I6*$B6*Q6)+(($J6*$K6)*$B6*Q6)+($L6*$B6*Q6)),0)</f>
        <v>0</v>
      </c>
      <c r="S6" s="469"/>
      <c r="T6" s="182">
        <f>ROUND((($E6*$B6*S6)+($F6*$B6*S6)+($G6*$D6*$B6*S6)+($H6*$C6*$B6*S6)+($I6*$B6*S6)+(($J6*$K6)*$B6*S6)+($L6*$B6*S6)),0)</f>
        <v>0</v>
      </c>
      <c r="U6" s="455"/>
      <c r="V6" s="246">
        <f>ROUND((($E6*$B6*U6)+($F6*$B6*U6)+($G6*$D6*$B6*U6)+($H6*$C6*$B6*U6)+($I6*$B6*U6)+(($J6*$K6)*$B6*U6)+($L6*$B6*U6)),0)</f>
        <v>0</v>
      </c>
    </row>
    <row r="7" spans="1:22" ht="13" x14ac:dyDescent="0.3">
      <c r="A7" s="457"/>
      <c r="B7" s="458"/>
      <c r="C7" s="459"/>
      <c r="D7" s="459"/>
      <c r="E7" s="459"/>
      <c r="F7" s="459"/>
      <c r="G7" s="459"/>
      <c r="H7" s="459"/>
      <c r="I7" s="458"/>
      <c r="J7" s="459"/>
      <c r="K7" s="460">
        <v>0.7</v>
      </c>
      <c r="L7" s="461"/>
      <c r="M7" s="462"/>
      <c r="N7" s="249">
        <f t="shared" ref="N7:N10" si="0">ROUND((($E7*$B7*M7)+($F7*$B7*M7)+($G7*$D7*$B7*M7)+($H7*$C7*$B7*M7)+($I7*$B7*M7)+(($J7*$K7)*$B7*M7)+($L7*$B7*M7)),0)</f>
        <v>0</v>
      </c>
      <c r="O7" s="470"/>
      <c r="P7" s="249">
        <f t="shared" ref="P7:P10" si="1">ROUND((($E7*$B7*O7)+($F7*$B7*O7)+($G7*$D7*$B7*O7)+($H7*$C7*$B7*O7)+($I7*$B7*O7)+(($J7*$K7)*$B7*O7)+($L7*$B7*O7)),0)</f>
        <v>0</v>
      </c>
      <c r="Q7" s="475"/>
      <c r="R7" s="249">
        <f t="shared" ref="R7:R10" si="2">ROUND((($E7*$B7*Q7)+($F7*$B7*Q7)+($G7*$D7*$B7*Q7)+($H7*$C7*$B7*Q7)+($I7*$B7*Q7)+(($J7*$K7)*$B7*Q7)+($L7*$B7*Q7)),0)</f>
        <v>0</v>
      </c>
      <c r="S7" s="470"/>
      <c r="T7" s="250">
        <f t="shared" ref="T7:T10" si="3">ROUND((($E7*$B7*S7)+($F7*$B7*S7)+($G7*$D7*$B7*S7)+($H7*$C7*$B7*S7)+($I7*$B7*S7)+(($J7*$K7)*$B7*S7)+($L7*$B7*S7)),0)</f>
        <v>0</v>
      </c>
      <c r="U7" s="479"/>
      <c r="V7" s="252">
        <f t="shared" ref="V7:V10" si="4">ROUND((($E7*$B7*U7)+($F7*$B7*U7)+($G7*$D7*$B7*U7)+($H7*$C7*$B7*U7)+($I7*$B7*U7)+(($J7*$K7)*$B7*U7)+($L7*$B7*U7)),0)</f>
        <v>0</v>
      </c>
    </row>
    <row r="8" spans="1:22" ht="13" x14ac:dyDescent="0.3">
      <c r="A8" s="457"/>
      <c r="B8" s="458"/>
      <c r="C8" s="459"/>
      <c r="D8" s="459"/>
      <c r="E8" s="459"/>
      <c r="F8" s="459"/>
      <c r="G8" s="459"/>
      <c r="H8" s="459"/>
      <c r="I8" s="458"/>
      <c r="J8" s="459"/>
      <c r="K8" s="460">
        <v>0.7</v>
      </c>
      <c r="L8" s="461"/>
      <c r="M8" s="462"/>
      <c r="N8" s="183">
        <f t="shared" si="0"/>
        <v>0</v>
      </c>
      <c r="O8" s="471"/>
      <c r="P8" s="183">
        <f t="shared" si="1"/>
        <v>0</v>
      </c>
      <c r="Q8" s="476"/>
      <c r="R8" s="183">
        <f t="shared" si="2"/>
        <v>0</v>
      </c>
      <c r="S8" s="471"/>
      <c r="T8" s="184">
        <f t="shared" si="3"/>
        <v>0</v>
      </c>
      <c r="U8" s="461"/>
      <c r="V8" s="185">
        <f t="shared" si="4"/>
        <v>0</v>
      </c>
    </row>
    <row r="9" spans="1:22" ht="13" x14ac:dyDescent="0.3">
      <c r="A9" s="457"/>
      <c r="B9" s="458"/>
      <c r="C9" s="459"/>
      <c r="D9" s="459"/>
      <c r="E9" s="459"/>
      <c r="F9" s="459"/>
      <c r="G9" s="459"/>
      <c r="H9" s="459"/>
      <c r="I9" s="458"/>
      <c r="J9" s="459"/>
      <c r="K9" s="460">
        <v>0.7</v>
      </c>
      <c r="L9" s="461"/>
      <c r="M9" s="462"/>
      <c r="N9" s="251">
        <f t="shared" si="0"/>
        <v>0</v>
      </c>
      <c r="O9" s="472"/>
      <c r="P9" s="251">
        <f t="shared" si="1"/>
        <v>0</v>
      </c>
      <c r="Q9" s="477"/>
      <c r="R9" s="251">
        <f t="shared" si="2"/>
        <v>0</v>
      </c>
      <c r="S9" s="472"/>
      <c r="T9" s="253">
        <f t="shared" si="3"/>
        <v>0</v>
      </c>
      <c r="U9" s="480"/>
      <c r="V9" s="248">
        <f t="shared" si="4"/>
        <v>0</v>
      </c>
    </row>
    <row r="10" spans="1:22" ht="13" x14ac:dyDescent="0.3">
      <c r="A10" s="463"/>
      <c r="B10" s="464"/>
      <c r="C10" s="465"/>
      <c r="D10" s="465"/>
      <c r="E10" s="465"/>
      <c r="F10" s="465"/>
      <c r="G10" s="465"/>
      <c r="H10" s="465"/>
      <c r="I10" s="464"/>
      <c r="J10" s="465"/>
      <c r="K10" s="466">
        <v>0.7</v>
      </c>
      <c r="L10" s="467"/>
      <c r="M10" s="468"/>
      <c r="N10" s="181">
        <f t="shared" si="0"/>
        <v>0</v>
      </c>
      <c r="O10" s="473"/>
      <c r="P10" s="181">
        <f t="shared" si="1"/>
        <v>0</v>
      </c>
      <c r="Q10" s="478"/>
      <c r="R10" s="181">
        <f t="shared" si="2"/>
        <v>0</v>
      </c>
      <c r="S10" s="473"/>
      <c r="T10" s="247">
        <f t="shared" si="3"/>
        <v>0</v>
      </c>
      <c r="U10" s="481"/>
      <c r="V10" s="248">
        <f t="shared" si="4"/>
        <v>0</v>
      </c>
    </row>
    <row r="11" spans="1:22" ht="17.25" customHeight="1" thickBot="1" x14ac:dyDescent="0.35">
      <c r="A11" s="191"/>
      <c r="B11" s="191"/>
      <c r="C11" s="191"/>
      <c r="D11" s="191"/>
      <c r="E11" s="191"/>
      <c r="F11" s="191"/>
      <c r="G11" s="191"/>
      <c r="H11" s="191"/>
      <c r="I11" s="191"/>
      <c r="J11" s="191"/>
      <c r="K11" s="191"/>
      <c r="L11" s="192" t="s">
        <v>160</v>
      </c>
      <c r="M11" s="186">
        <f t="shared" ref="M11:V11" si="5">SUM(M6:M10)</f>
        <v>0</v>
      </c>
      <c r="N11" s="187">
        <f t="shared" si="5"/>
        <v>0</v>
      </c>
      <c r="O11" s="194">
        <f t="shared" si="5"/>
        <v>0</v>
      </c>
      <c r="P11" s="187">
        <f t="shared" si="5"/>
        <v>0</v>
      </c>
      <c r="Q11" s="194">
        <f t="shared" si="5"/>
        <v>0</v>
      </c>
      <c r="R11" s="187">
        <f t="shared" si="5"/>
        <v>0</v>
      </c>
      <c r="S11" s="194">
        <f t="shared" si="5"/>
        <v>0</v>
      </c>
      <c r="T11" s="188">
        <f t="shared" si="5"/>
        <v>0</v>
      </c>
      <c r="U11" s="194">
        <f t="shared" si="5"/>
        <v>0</v>
      </c>
      <c r="V11" s="189">
        <f t="shared" si="5"/>
        <v>0</v>
      </c>
    </row>
    <row r="12" spans="1:22" ht="13" x14ac:dyDescent="0.3">
      <c r="A12" s="190"/>
      <c r="B12" s="190"/>
      <c r="C12" s="190"/>
      <c r="D12" s="190"/>
      <c r="E12" s="190"/>
      <c r="F12" s="190"/>
      <c r="G12" s="190"/>
      <c r="H12" s="190"/>
      <c r="I12" s="190"/>
      <c r="J12" s="190"/>
      <c r="K12" s="190"/>
      <c r="L12" s="190"/>
      <c r="M12" s="190"/>
      <c r="N12" s="190"/>
      <c r="O12" s="190"/>
      <c r="P12" s="190"/>
      <c r="Q12" s="190"/>
      <c r="R12" s="190"/>
      <c r="S12" s="190"/>
      <c r="T12" s="190"/>
      <c r="U12" s="190"/>
      <c r="V12" s="190"/>
    </row>
    <row r="13" spans="1:22" ht="13.5" thickBot="1" x14ac:dyDescent="0.35">
      <c r="A13" s="190"/>
      <c r="B13" s="190"/>
      <c r="C13" s="190"/>
      <c r="D13" s="190"/>
      <c r="E13" s="190"/>
      <c r="F13" s="190"/>
      <c r="G13" s="190"/>
      <c r="H13" s="190"/>
      <c r="I13" s="190"/>
      <c r="J13" s="190"/>
      <c r="K13" s="190"/>
      <c r="L13" s="190"/>
      <c r="M13" s="190"/>
      <c r="N13" s="190"/>
      <c r="O13" s="190"/>
      <c r="P13" s="190"/>
      <c r="Q13" s="190"/>
      <c r="R13" s="190"/>
      <c r="S13" s="190"/>
      <c r="T13" s="190"/>
      <c r="U13" s="190"/>
      <c r="V13" s="190"/>
    </row>
    <row r="14" spans="1:22" ht="18" customHeight="1" x14ac:dyDescent="0.3">
      <c r="A14" s="626" t="s">
        <v>141</v>
      </c>
      <c r="B14" s="626" t="s">
        <v>128</v>
      </c>
      <c r="C14" s="630" t="s">
        <v>129</v>
      </c>
      <c r="D14" s="630" t="s">
        <v>130</v>
      </c>
      <c r="E14" s="626" t="s">
        <v>131</v>
      </c>
      <c r="F14" s="626" t="s">
        <v>132</v>
      </c>
      <c r="G14" s="630" t="s">
        <v>133</v>
      </c>
      <c r="H14" s="630" t="s">
        <v>134</v>
      </c>
      <c r="I14" s="630" t="s">
        <v>135</v>
      </c>
      <c r="J14" s="630" t="s">
        <v>136</v>
      </c>
      <c r="K14" s="630" t="s">
        <v>137</v>
      </c>
      <c r="L14" s="625" t="s">
        <v>138</v>
      </c>
      <c r="M14" s="627" t="s">
        <v>57</v>
      </c>
      <c r="N14" s="628"/>
      <c r="O14" s="629" t="s">
        <v>58</v>
      </c>
      <c r="P14" s="629"/>
      <c r="Q14" s="620" t="s">
        <v>59</v>
      </c>
      <c r="R14" s="628"/>
      <c r="S14" s="629" t="s">
        <v>60</v>
      </c>
      <c r="T14" s="629"/>
      <c r="U14" s="620" t="s">
        <v>61</v>
      </c>
      <c r="V14" s="621"/>
    </row>
    <row r="15" spans="1:22" ht="29.25" customHeight="1" x14ac:dyDescent="0.3">
      <c r="A15" s="626"/>
      <c r="B15" s="626"/>
      <c r="C15" s="630"/>
      <c r="D15" s="630"/>
      <c r="E15" s="626"/>
      <c r="F15" s="626"/>
      <c r="G15" s="630"/>
      <c r="H15" s="630"/>
      <c r="I15" s="630"/>
      <c r="J15" s="630"/>
      <c r="K15" s="630"/>
      <c r="L15" s="625"/>
      <c r="M15" s="175" t="s">
        <v>139</v>
      </c>
      <c r="N15" s="176" t="s">
        <v>140</v>
      </c>
      <c r="O15" s="177" t="s">
        <v>139</v>
      </c>
      <c r="P15" s="178" t="s">
        <v>140</v>
      </c>
      <c r="Q15" s="179" t="s">
        <v>139</v>
      </c>
      <c r="R15" s="176" t="s">
        <v>140</v>
      </c>
      <c r="S15" s="177" t="s">
        <v>139</v>
      </c>
      <c r="T15" s="178" t="s">
        <v>140</v>
      </c>
      <c r="U15" s="179" t="s">
        <v>139</v>
      </c>
      <c r="V15" s="180" t="s">
        <v>140</v>
      </c>
    </row>
    <row r="16" spans="1:22" ht="13" x14ac:dyDescent="0.3">
      <c r="A16" s="451"/>
      <c r="B16" s="452"/>
      <c r="C16" s="453"/>
      <c r="D16" s="453"/>
      <c r="E16" s="453"/>
      <c r="F16" s="453"/>
      <c r="G16" s="453"/>
      <c r="H16" s="453"/>
      <c r="I16" s="452"/>
      <c r="J16" s="453"/>
      <c r="K16" s="454"/>
      <c r="L16" s="455"/>
      <c r="M16" s="456"/>
      <c r="N16" s="181">
        <f>ROUND((($E16*$B16*M16)+($F16*$B16*M16)+($G16*$D16*$B16*M16)+($H16*$C16*$B16*M16)+($I16*$B16*M16)+(($J16*$K16)*$B16*M16)+($L16*$B16*M16)),0)</f>
        <v>0</v>
      </c>
      <c r="O16" s="469"/>
      <c r="P16" s="181">
        <f>ROUND((($E16*$B16*O16)+($F16*$B16*O16)+($G16*$D16*$B16*O16)+($H16*$C16*$B16*O16)+($I16*$B16*O16)+(($J16*$K16)*$B16*O16)+($L16*$B16*O16)),0)</f>
        <v>0</v>
      </c>
      <c r="Q16" s="474"/>
      <c r="R16" s="181">
        <f>ROUND((($E16*$B16*Q16)+($F16*$B16*Q16)+($G16*$D16*$B16*Q16)+($H16*$C16*$B16*Q16)+($I16*$B16*Q16)+(($J16*$K16)*$B16*Q16)+($L16*$B16*Q16)),0)</f>
        <v>0</v>
      </c>
      <c r="S16" s="469"/>
      <c r="T16" s="182">
        <f>ROUND((($E16*$B16*S16)+($F16*$B16*S16)+($G16*$D16*$B16*S16)+($H16*$C16*$B16*S16)+($I16*$B16*S16)+(($J16*$K16)*$B16*S16)+($L16*$B16*S16)),0)</f>
        <v>0</v>
      </c>
      <c r="U16" s="455"/>
      <c r="V16" s="246">
        <f>ROUND((($E16*$B16*U16)+($F16*$B16*U16)+($G16*$D16*$B16*U16)+($H16*$C16*$B16*U16)+($I16*$B16*U16)+(($J16*$K16)*$B16*U16)+($L16*$B16*U16)),0)</f>
        <v>0</v>
      </c>
    </row>
    <row r="17" spans="1:22" ht="13" x14ac:dyDescent="0.3">
      <c r="A17" s="457"/>
      <c r="B17" s="458"/>
      <c r="C17" s="459"/>
      <c r="D17" s="459"/>
      <c r="E17" s="459"/>
      <c r="F17" s="459"/>
      <c r="G17" s="459"/>
      <c r="H17" s="459"/>
      <c r="I17" s="458"/>
      <c r="J17" s="459"/>
      <c r="K17" s="460"/>
      <c r="L17" s="461"/>
      <c r="M17" s="462"/>
      <c r="N17" s="183">
        <f t="shared" ref="N17:N20" si="6">ROUND((($E17*$B17*M17)+($F17*$B17*M17)+($G17*$D17*$B17*M17)+($H17*$C17*$B17*M17)+($I17*$B17*M17)+(($J17*$K17)*$B17*M17)+($L17*$B17*M17)),0)</f>
        <v>0</v>
      </c>
      <c r="O17" s="471"/>
      <c r="P17" s="183">
        <f t="shared" ref="P17:P20" si="7">ROUND((($E17*$B17*O17)+($F17*$B17*O17)+($G17*$D17*$B17*O17)+($H17*$C17*$B17*O17)+($I17*$B17*O17)+(($J17*$K17)*$B17*O17)+($L17*$B17*O17)),0)</f>
        <v>0</v>
      </c>
      <c r="Q17" s="476"/>
      <c r="R17" s="183">
        <f t="shared" ref="R17:R20" si="8">ROUND((($E17*$B17*Q17)+($F17*$B17*Q17)+($G17*$D17*$B17*Q17)+($H17*$C17*$B17*Q17)+($I17*$B17*Q17)+(($J17*$K17)*$B17*Q17)+($L17*$B17*Q17)),0)</f>
        <v>0</v>
      </c>
      <c r="S17" s="471"/>
      <c r="T17" s="184">
        <f t="shared" ref="T17:T20" si="9">ROUND((($E17*$B17*S17)+($F17*$B17*S17)+($G17*$D17*$B17*S17)+($H17*$C17*$B17*S17)+($I17*$B17*S17)+(($J17*$K17)*$B17*S17)+($L17*$B17*S17)),0)</f>
        <v>0</v>
      </c>
      <c r="U17" s="461"/>
      <c r="V17" s="185">
        <f t="shared" ref="V17:V20" si="10">ROUND((($E17*$B17*U17)+($F17*$B17*U17)+($G17*$D17*$B17*U17)+($H17*$C17*$B17*U17)+($I17*$B17*U17)+(($J17*$K17)*$B17*U17)+($L17*$B17*U17)),0)</f>
        <v>0</v>
      </c>
    </row>
    <row r="18" spans="1:22" ht="13" x14ac:dyDescent="0.3">
      <c r="A18" s="457"/>
      <c r="B18" s="458"/>
      <c r="C18" s="459"/>
      <c r="D18" s="459"/>
      <c r="E18" s="459"/>
      <c r="F18" s="459"/>
      <c r="G18" s="459"/>
      <c r="H18" s="459"/>
      <c r="I18" s="458"/>
      <c r="J18" s="459"/>
      <c r="K18" s="460"/>
      <c r="L18" s="461"/>
      <c r="M18" s="462"/>
      <c r="N18" s="183">
        <f t="shared" si="6"/>
        <v>0</v>
      </c>
      <c r="O18" s="471"/>
      <c r="P18" s="183">
        <f t="shared" si="7"/>
        <v>0</v>
      </c>
      <c r="Q18" s="476"/>
      <c r="R18" s="183">
        <f t="shared" si="8"/>
        <v>0</v>
      </c>
      <c r="S18" s="471"/>
      <c r="T18" s="184">
        <f t="shared" si="9"/>
        <v>0</v>
      </c>
      <c r="U18" s="461"/>
      <c r="V18" s="185">
        <f t="shared" si="10"/>
        <v>0</v>
      </c>
    </row>
    <row r="19" spans="1:22" ht="13" x14ac:dyDescent="0.3">
      <c r="A19" s="457"/>
      <c r="B19" s="458"/>
      <c r="C19" s="459"/>
      <c r="D19" s="459"/>
      <c r="E19" s="459"/>
      <c r="F19" s="459"/>
      <c r="G19" s="459"/>
      <c r="H19" s="459"/>
      <c r="I19" s="458"/>
      <c r="J19" s="459"/>
      <c r="K19" s="460"/>
      <c r="L19" s="461"/>
      <c r="M19" s="462"/>
      <c r="N19" s="183">
        <f t="shared" si="6"/>
        <v>0</v>
      </c>
      <c r="O19" s="471"/>
      <c r="P19" s="183">
        <f t="shared" si="7"/>
        <v>0</v>
      </c>
      <c r="Q19" s="476"/>
      <c r="R19" s="183">
        <f t="shared" si="8"/>
        <v>0</v>
      </c>
      <c r="S19" s="471"/>
      <c r="T19" s="184">
        <f t="shared" si="9"/>
        <v>0</v>
      </c>
      <c r="U19" s="461"/>
      <c r="V19" s="185">
        <f t="shared" si="10"/>
        <v>0</v>
      </c>
    </row>
    <row r="20" spans="1:22" ht="13" x14ac:dyDescent="0.3">
      <c r="A20" s="463"/>
      <c r="B20" s="464"/>
      <c r="C20" s="465"/>
      <c r="D20" s="465"/>
      <c r="E20" s="465"/>
      <c r="F20" s="465"/>
      <c r="G20" s="465"/>
      <c r="H20" s="465"/>
      <c r="I20" s="464"/>
      <c r="J20" s="465"/>
      <c r="K20" s="466"/>
      <c r="L20" s="467"/>
      <c r="M20" s="468"/>
      <c r="N20" s="181">
        <f t="shared" si="6"/>
        <v>0</v>
      </c>
      <c r="O20" s="473"/>
      <c r="P20" s="181">
        <f t="shared" si="7"/>
        <v>0</v>
      </c>
      <c r="Q20" s="478"/>
      <c r="R20" s="181">
        <f t="shared" si="8"/>
        <v>0</v>
      </c>
      <c r="S20" s="473"/>
      <c r="T20" s="247">
        <f t="shared" si="9"/>
        <v>0</v>
      </c>
      <c r="U20" s="481"/>
      <c r="V20" s="248">
        <f t="shared" si="10"/>
        <v>0</v>
      </c>
    </row>
    <row r="21" spans="1:22" ht="18.75" customHeight="1" thickBot="1" x14ac:dyDescent="0.35">
      <c r="A21" s="191"/>
      <c r="B21" s="191"/>
      <c r="C21" s="191"/>
      <c r="D21" s="191"/>
      <c r="E21" s="191"/>
      <c r="F21" s="191"/>
      <c r="G21" s="191"/>
      <c r="H21" s="191"/>
      <c r="I21" s="191"/>
      <c r="J21" s="191"/>
      <c r="K21" s="624" t="s">
        <v>161</v>
      </c>
      <c r="L21" s="624"/>
      <c r="M21" s="196"/>
      <c r="N21" s="187">
        <f>SUM(N16:N20)</f>
        <v>0</v>
      </c>
      <c r="O21" s="194"/>
      <c r="P21" s="187">
        <f>SUM(P16:P20)</f>
        <v>0</v>
      </c>
      <c r="Q21" s="195"/>
      <c r="R21" s="187">
        <f>SUM(R16:R20)</f>
        <v>0</v>
      </c>
      <c r="S21" s="194"/>
      <c r="T21" s="188">
        <f>SUM(T16:T20)</f>
        <v>0</v>
      </c>
      <c r="U21" s="193"/>
      <c r="V21" s="189">
        <f>SUM(V16:V20)</f>
        <v>0</v>
      </c>
    </row>
    <row r="22" spans="1:22" ht="13" x14ac:dyDescent="0.3">
      <c r="M22" s="190"/>
      <c r="N22" s="190"/>
      <c r="O22" s="190"/>
      <c r="P22" s="190"/>
      <c r="Q22" s="190"/>
      <c r="R22" s="190"/>
      <c r="S22" s="190"/>
      <c r="T22" s="190"/>
      <c r="U22" s="190"/>
      <c r="V22" s="190"/>
    </row>
    <row r="23" spans="1:22" ht="16.5" customHeight="1" x14ac:dyDescent="0.3">
      <c r="K23" s="622" t="s">
        <v>162</v>
      </c>
      <c r="L23" s="622"/>
      <c r="M23" s="623" t="s">
        <v>57</v>
      </c>
      <c r="N23" s="623"/>
      <c r="O23" s="623" t="s">
        <v>58</v>
      </c>
      <c r="P23" s="623"/>
      <c r="Q23" s="623" t="s">
        <v>59</v>
      </c>
      <c r="R23" s="623"/>
      <c r="S23" s="623" t="s">
        <v>60</v>
      </c>
      <c r="T23" s="623"/>
      <c r="U23" s="623" t="s">
        <v>61</v>
      </c>
      <c r="V23" s="623"/>
    </row>
    <row r="24" spans="1:22" ht="18" customHeight="1" x14ac:dyDescent="0.3">
      <c r="K24" s="622"/>
      <c r="L24" s="622"/>
      <c r="N24" s="420">
        <f>N11+N21</f>
        <v>0</v>
      </c>
      <c r="P24" s="420">
        <f>P11+P21</f>
        <v>0</v>
      </c>
      <c r="R24" s="420">
        <f>R11+R21</f>
        <v>0</v>
      </c>
      <c r="T24" s="420">
        <f>T11+T21</f>
        <v>0</v>
      </c>
      <c r="V24" s="420">
        <f>V11+V21</f>
        <v>0</v>
      </c>
    </row>
  </sheetData>
  <sheetProtection algorithmName="SHA-512" hashValue="kXx1YVNeiKIF/maoHWBlDx4/0hWrOh1cpUSBt95Ke8MJhVaZVJgqRuG/qgDiOCLNL6z62jLDUJ4AeCCiTLlFuw==" saltValue="kH/iP1vOJX6Rksm2u7LN6Q==" spinCount="100000" sheet="1" objects="1" scenarios="1"/>
  <mergeCells count="42">
    <mergeCell ref="A4:A5"/>
    <mergeCell ref="B4:B5"/>
    <mergeCell ref="C4:C5"/>
    <mergeCell ref="D4:D5"/>
    <mergeCell ref="E4:E5"/>
    <mergeCell ref="U4:V4"/>
    <mergeCell ref="G4:G5"/>
    <mergeCell ref="H4:H5"/>
    <mergeCell ref="I4:I5"/>
    <mergeCell ref="J4:J5"/>
    <mergeCell ref="K4:K5"/>
    <mergeCell ref="L4:L5"/>
    <mergeCell ref="M4:N4"/>
    <mergeCell ref="O4:P4"/>
    <mergeCell ref="Q4:R4"/>
    <mergeCell ref="S4:T4"/>
    <mergeCell ref="G14:G15"/>
    <mergeCell ref="H14:H15"/>
    <mergeCell ref="I14:I15"/>
    <mergeCell ref="J14:J15"/>
    <mergeCell ref="K14:K15"/>
    <mergeCell ref="A14:A15"/>
    <mergeCell ref="B14:B15"/>
    <mergeCell ref="C14:C15"/>
    <mergeCell ref="D14:D15"/>
    <mergeCell ref="E14:E15"/>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5"/>
  <sheetViews>
    <sheetView workbookViewId="0">
      <selection activeCell="E35" sqref="E35"/>
    </sheetView>
  </sheetViews>
  <sheetFormatPr defaultRowHeight="14.5" x14ac:dyDescent="0.35"/>
  <cols>
    <col min="1" max="1" width="26" customWidth="1"/>
    <col min="2" max="2" width="18.26953125" customWidth="1"/>
    <col min="3" max="3" width="10.26953125" customWidth="1"/>
    <col min="4" max="4" width="6.54296875" customWidth="1"/>
    <col min="5" max="5" width="10.36328125" customWidth="1"/>
    <col min="6" max="6" width="6.54296875" customWidth="1"/>
    <col min="7" max="7" width="10.36328125" customWidth="1"/>
    <col min="8" max="8" width="6.54296875" customWidth="1"/>
    <col min="9" max="9" width="10.36328125" customWidth="1"/>
    <col min="10" max="10" width="6.54296875" customWidth="1"/>
    <col min="11" max="11" width="10.36328125" customWidth="1"/>
    <col min="12" max="12" width="6.54296875" customWidth="1"/>
    <col min="13" max="13" width="10.36328125" customWidth="1"/>
    <col min="14" max="14" width="6.08984375" customWidth="1"/>
    <col min="15" max="15" width="13.90625" customWidth="1"/>
    <col min="16" max="16" width="15.26953125" customWidth="1"/>
    <col min="17" max="17" width="1.7265625" customWidth="1"/>
    <col min="19" max="19" width="8.26953125" customWidth="1"/>
  </cols>
  <sheetData>
    <row r="1" spans="1:19" ht="15.5" x14ac:dyDescent="0.35">
      <c r="A1" s="197" t="s">
        <v>163</v>
      </c>
      <c r="C1" s="619" t="s">
        <v>314</v>
      </c>
      <c r="D1" s="619"/>
      <c r="E1" s="619"/>
      <c r="F1" s="619"/>
    </row>
    <row r="3" spans="1:19" x14ac:dyDescent="0.35">
      <c r="A3" s="631" t="s">
        <v>101</v>
      </c>
      <c r="B3" s="631" t="s">
        <v>102</v>
      </c>
      <c r="C3" s="631" t="s">
        <v>103</v>
      </c>
      <c r="D3" s="635" t="s">
        <v>57</v>
      </c>
      <c r="E3" s="636"/>
      <c r="F3" s="635" t="s">
        <v>58</v>
      </c>
      <c r="G3" s="637"/>
      <c r="H3" s="636" t="s">
        <v>59</v>
      </c>
      <c r="I3" s="636"/>
      <c r="J3" s="635" t="s">
        <v>60</v>
      </c>
      <c r="K3" s="637"/>
      <c r="L3" s="635" t="s">
        <v>61</v>
      </c>
      <c r="M3" s="637"/>
      <c r="N3" s="641" t="s">
        <v>48</v>
      </c>
      <c r="O3" s="642"/>
      <c r="P3" s="111" t="s">
        <v>104</v>
      </c>
      <c r="R3" s="204" t="s">
        <v>108</v>
      </c>
      <c r="S3" s="205"/>
    </row>
    <row r="4" spans="1:19" x14ac:dyDescent="0.35">
      <c r="A4" s="631"/>
      <c r="B4" s="631"/>
      <c r="C4" s="631"/>
      <c r="D4" s="417" t="s">
        <v>105</v>
      </c>
      <c r="E4" s="108" t="s">
        <v>76</v>
      </c>
      <c r="F4" s="417" t="s">
        <v>105</v>
      </c>
      <c r="G4" s="418" t="s">
        <v>76</v>
      </c>
      <c r="H4" s="419" t="s">
        <v>105</v>
      </c>
      <c r="I4" s="108" t="s">
        <v>76</v>
      </c>
      <c r="J4" s="417" t="s">
        <v>105</v>
      </c>
      <c r="K4" s="418" t="s">
        <v>76</v>
      </c>
      <c r="L4" s="417" t="s">
        <v>105</v>
      </c>
      <c r="M4" s="418" t="s">
        <v>76</v>
      </c>
      <c r="N4" s="115" t="s">
        <v>105</v>
      </c>
      <c r="O4" s="116" t="s">
        <v>76</v>
      </c>
      <c r="P4" s="112" t="s">
        <v>106</v>
      </c>
      <c r="R4" s="638">
        <v>0</v>
      </c>
      <c r="S4" s="639"/>
    </row>
    <row r="5" spans="1:19" x14ac:dyDescent="0.35">
      <c r="A5" s="423"/>
      <c r="B5" s="444"/>
      <c r="C5" s="424"/>
      <c r="D5" s="445"/>
      <c r="E5" s="109">
        <f>ROUND((C5*D5),0)</f>
        <v>0</v>
      </c>
      <c r="F5" s="426"/>
      <c r="G5" s="110">
        <f>ROUND(IF($P5="Y",(($C5*F5)*(1+$R$4)),($C5*F5)),0)</f>
        <v>0</v>
      </c>
      <c r="H5" s="425"/>
      <c r="I5" s="109">
        <f>ROUND(IF($P5="Y",(($C5*H5)*(1+$R$4)*(1+$R$4)),($C5*H5)),0)</f>
        <v>0</v>
      </c>
      <c r="J5" s="426"/>
      <c r="K5" s="110">
        <f>ROUND(IF($P5="Y",(($C5*J5)*(1+$R$4)*(1+$R$4)*(1+$R$4)),($C5*J5)),0)</f>
        <v>0</v>
      </c>
      <c r="L5" s="448"/>
      <c r="M5" s="110">
        <f>ROUND(IF($P5="Y",(($C5*L5)*(1+$R$4)*(1+$R$4)*(1+$R$4)*(1+$R$4)),($C5*L5)),0)</f>
        <v>0</v>
      </c>
      <c r="N5" s="117">
        <f>D5+F5+H5+J5+L5</f>
        <v>0</v>
      </c>
      <c r="O5" s="118">
        <f>E5+G5+I5+K5+M5</f>
        <v>0</v>
      </c>
      <c r="P5" s="450"/>
    </row>
    <row r="6" spans="1:19" x14ac:dyDescent="0.35">
      <c r="A6" s="427"/>
      <c r="B6" s="446"/>
      <c r="C6" s="428"/>
      <c r="D6" s="447"/>
      <c r="E6" s="113">
        <f t="shared" ref="E6:E32" si="0">ROUND((C6*D6),0)</f>
        <v>0</v>
      </c>
      <c r="F6" s="430"/>
      <c r="G6" s="114">
        <f t="shared" ref="G6:G32" si="1">ROUND(IF($P6="Y",(($C6*F6)*(1+$R$4)),($C6*F6)),0)</f>
        <v>0</v>
      </c>
      <c r="H6" s="429"/>
      <c r="I6" s="113">
        <f t="shared" ref="I6:I32" si="2">ROUND(IF($P6="Y",(($C6*H6)*(1+$R$4)*(1+$R$4)),($C6*H6)),0)</f>
        <v>0</v>
      </c>
      <c r="J6" s="430"/>
      <c r="K6" s="114">
        <f t="shared" ref="K6:K32" si="3">ROUND(IF($P6="Y",(($C6*J6)*(1+$R$4)*(1+$R$4)*(1+$R$4)),($C6*J6)),0)</f>
        <v>0</v>
      </c>
      <c r="L6" s="449"/>
      <c r="M6" s="114">
        <f t="shared" ref="M6:M32" si="4">ROUND(IF($P6="Y",(($C6*L6)*(1+$R$4)*(1+$R$4)*(1+$R$4)*(1+$R$4)),($C6*L6)),0)</f>
        <v>0</v>
      </c>
      <c r="N6" s="119">
        <f t="shared" ref="N6:N32" si="5">D6+F6+H6+J6+L6</f>
        <v>0</v>
      </c>
      <c r="O6" s="120">
        <f t="shared" ref="O6:O32" si="6">E6+G6+I6+K6+M6</f>
        <v>0</v>
      </c>
      <c r="P6" s="441"/>
    </row>
    <row r="7" spans="1:19" x14ac:dyDescent="0.35">
      <c r="A7" s="427"/>
      <c r="B7" s="446"/>
      <c r="C7" s="428"/>
      <c r="D7" s="447"/>
      <c r="E7" s="113">
        <f t="shared" si="0"/>
        <v>0</v>
      </c>
      <c r="F7" s="430"/>
      <c r="G7" s="114">
        <f t="shared" si="1"/>
        <v>0</v>
      </c>
      <c r="H7" s="429"/>
      <c r="I7" s="113">
        <f t="shared" si="2"/>
        <v>0</v>
      </c>
      <c r="J7" s="430"/>
      <c r="K7" s="114">
        <f t="shared" si="3"/>
        <v>0</v>
      </c>
      <c r="L7" s="449"/>
      <c r="M7" s="114">
        <f t="shared" si="4"/>
        <v>0</v>
      </c>
      <c r="N7" s="119">
        <f t="shared" si="5"/>
        <v>0</v>
      </c>
      <c r="O7" s="120">
        <f t="shared" si="6"/>
        <v>0</v>
      </c>
      <c r="P7" s="441"/>
    </row>
    <row r="8" spans="1:19" x14ac:dyDescent="0.35">
      <c r="A8" s="427"/>
      <c r="B8" s="446"/>
      <c r="C8" s="428"/>
      <c r="D8" s="447"/>
      <c r="E8" s="113">
        <f t="shared" si="0"/>
        <v>0</v>
      </c>
      <c r="F8" s="430"/>
      <c r="G8" s="114">
        <f t="shared" si="1"/>
        <v>0</v>
      </c>
      <c r="H8" s="429"/>
      <c r="I8" s="113">
        <f t="shared" si="2"/>
        <v>0</v>
      </c>
      <c r="J8" s="430"/>
      <c r="K8" s="114">
        <f t="shared" si="3"/>
        <v>0</v>
      </c>
      <c r="L8" s="449"/>
      <c r="M8" s="114">
        <f t="shared" si="4"/>
        <v>0</v>
      </c>
      <c r="N8" s="119">
        <f t="shared" si="5"/>
        <v>0</v>
      </c>
      <c r="O8" s="120">
        <f t="shared" si="6"/>
        <v>0</v>
      </c>
      <c r="P8" s="441"/>
    </row>
    <row r="9" spans="1:19" x14ac:dyDescent="0.35">
      <c r="A9" s="427"/>
      <c r="B9" s="446"/>
      <c r="C9" s="428"/>
      <c r="D9" s="447"/>
      <c r="E9" s="113">
        <f t="shared" si="0"/>
        <v>0</v>
      </c>
      <c r="F9" s="430"/>
      <c r="G9" s="114">
        <f t="shared" si="1"/>
        <v>0</v>
      </c>
      <c r="H9" s="429"/>
      <c r="I9" s="113">
        <f t="shared" si="2"/>
        <v>0</v>
      </c>
      <c r="J9" s="430"/>
      <c r="K9" s="114">
        <f t="shared" si="3"/>
        <v>0</v>
      </c>
      <c r="L9" s="449"/>
      <c r="M9" s="114">
        <f t="shared" si="4"/>
        <v>0</v>
      </c>
      <c r="N9" s="119">
        <f t="shared" si="5"/>
        <v>0</v>
      </c>
      <c r="O9" s="120">
        <f t="shared" si="6"/>
        <v>0</v>
      </c>
      <c r="P9" s="441"/>
    </row>
    <row r="10" spans="1:19" x14ac:dyDescent="0.35">
      <c r="A10" s="427"/>
      <c r="B10" s="446"/>
      <c r="C10" s="428"/>
      <c r="D10" s="447"/>
      <c r="E10" s="113">
        <f t="shared" si="0"/>
        <v>0</v>
      </c>
      <c r="F10" s="430"/>
      <c r="G10" s="114">
        <f t="shared" si="1"/>
        <v>0</v>
      </c>
      <c r="H10" s="429"/>
      <c r="I10" s="113">
        <f t="shared" si="2"/>
        <v>0</v>
      </c>
      <c r="J10" s="430"/>
      <c r="K10" s="114">
        <f t="shared" si="3"/>
        <v>0</v>
      </c>
      <c r="L10" s="449"/>
      <c r="M10" s="114">
        <f t="shared" si="4"/>
        <v>0</v>
      </c>
      <c r="N10" s="119">
        <f t="shared" si="5"/>
        <v>0</v>
      </c>
      <c r="O10" s="120">
        <f t="shared" si="6"/>
        <v>0</v>
      </c>
      <c r="P10" s="441"/>
    </row>
    <row r="11" spans="1:19" x14ac:dyDescent="0.35">
      <c r="A11" s="427"/>
      <c r="B11" s="446"/>
      <c r="C11" s="428"/>
      <c r="D11" s="447"/>
      <c r="E11" s="113">
        <f t="shared" si="0"/>
        <v>0</v>
      </c>
      <c r="F11" s="430"/>
      <c r="G11" s="114">
        <f t="shared" si="1"/>
        <v>0</v>
      </c>
      <c r="H11" s="429"/>
      <c r="I11" s="113">
        <f t="shared" si="2"/>
        <v>0</v>
      </c>
      <c r="J11" s="430"/>
      <c r="K11" s="114">
        <f t="shared" si="3"/>
        <v>0</v>
      </c>
      <c r="L11" s="449"/>
      <c r="M11" s="114">
        <f t="shared" si="4"/>
        <v>0</v>
      </c>
      <c r="N11" s="119">
        <f t="shared" si="5"/>
        <v>0</v>
      </c>
      <c r="O11" s="120">
        <f t="shared" si="6"/>
        <v>0</v>
      </c>
      <c r="P11" s="441"/>
    </row>
    <row r="12" spans="1:19" x14ac:dyDescent="0.35">
      <c r="A12" s="427"/>
      <c r="B12" s="446"/>
      <c r="C12" s="428"/>
      <c r="D12" s="447"/>
      <c r="E12" s="113">
        <f t="shared" si="0"/>
        <v>0</v>
      </c>
      <c r="F12" s="430"/>
      <c r="G12" s="114">
        <f t="shared" si="1"/>
        <v>0</v>
      </c>
      <c r="H12" s="429"/>
      <c r="I12" s="113">
        <f t="shared" si="2"/>
        <v>0</v>
      </c>
      <c r="J12" s="430"/>
      <c r="K12" s="114">
        <f t="shared" si="3"/>
        <v>0</v>
      </c>
      <c r="L12" s="449"/>
      <c r="M12" s="114">
        <f t="shared" si="4"/>
        <v>0</v>
      </c>
      <c r="N12" s="119">
        <f t="shared" si="5"/>
        <v>0</v>
      </c>
      <c r="O12" s="120">
        <f t="shared" si="6"/>
        <v>0</v>
      </c>
      <c r="P12" s="441"/>
    </row>
    <row r="13" spans="1:19" x14ac:dyDescent="0.35">
      <c r="A13" s="427"/>
      <c r="B13" s="446"/>
      <c r="C13" s="428"/>
      <c r="D13" s="447"/>
      <c r="E13" s="113">
        <f t="shared" si="0"/>
        <v>0</v>
      </c>
      <c r="F13" s="430"/>
      <c r="G13" s="114">
        <f t="shared" si="1"/>
        <v>0</v>
      </c>
      <c r="H13" s="429"/>
      <c r="I13" s="113">
        <f t="shared" si="2"/>
        <v>0</v>
      </c>
      <c r="J13" s="430"/>
      <c r="K13" s="114">
        <f t="shared" si="3"/>
        <v>0</v>
      </c>
      <c r="L13" s="449"/>
      <c r="M13" s="114">
        <f t="shared" si="4"/>
        <v>0</v>
      </c>
      <c r="N13" s="119">
        <f t="shared" si="5"/>
        <v>0</v>
      </c>
      <c r="O13" s="120">
        <f t="shared" si="6"/>
        <v>0</v>
      </c>
      <c r="P13" s="441"/>
    </row>
    <row r="14" spans="1:19" x14ac:dyDescent="0.35">
      <c r="A14" s="427"/>
      <c r="B14" s="446"/>
      <c r="C14" s="428"/>
      <c r="D14" s="447"/>
      <c r="E14" s="113">
        <f t="shared" si="0"/>
        <v>0</v>
      </c>
      <c r="F14" s="430"/>
      <c r="G14" s="114">
        <f t="shared" si="1"/>
        <v>0</v>
      </c>
      <c r="H14" s="429"/>
      <c r="I14" s="113">
        <f t="shared" si="2"/>
        <v>0</v>
      </c>
      <c r="J14" s="430"/>
      <c r="K14" s="114">
        <f t="shared" si="3"/>
        <v>0</v>
      </c>
      <c r="L14" s="449"/>
      <c r="M14" s="114">
        <f t="shared" si="4"/>
        <v>0</v>
      </c>
      <c r="N14" s="119">
        <f t="shared" si="5"/>
        <v>0</v>
      </c>
      <c r="O14" s="120">
        <f t="shared" si="6"/>
        <v>0</v>
      </c>
      <c r="P14" s="441"/>
    </row>
    <row r="15" spans="1:19" x14ac:dyDescent="0.35">
      <c r="A15" s="427"/>
      <c r="B15" s="446"/>
      <c r="C15" s="428"/>
      <c r="D15" s="447"/>
      <c r="E15" s="113">
        <f t="shared" si="0"/>
        <v>0</v>
      </c>
      <c r="F15" s="430"/>
      <c r="G15" s="114">
        <f t="shared" si="1"/>
        <v>0</v>
      </c>
      <c r="H15" s="429"/>
      <c r="I15" s="113">
        <f t="shared" si="2"/>
        <v>0</v>
      </c>
      <c r="J15" s="430"/>
      <c r="K15" s="114">
        <f t="shared" si="3"/>
        <v>0</v>
      </c>
      <c r="L15" s="449"/>
      <c r="M15" s="114">
        <f t="shared" si="4"/>
        <v>0</v>
      </c>
      <c r="N15" s="119">
        <f t="shared" si="5"/>
        <v>0</v>
      </c>
      <c r="O15" s="120">
        <f t="shared" si="6"/>
        <v>0</v>
      </c>
      <c r="P15" s="441"/>
    </row>
    <row r="16" spans="1:19" x14ac:dyDescent="0.35">
      <c r="A16" s="427"/>
      <c r="B16" s="446"/>
      <c r="C16" s="428"/>
      <c r="D16" s="447"/>
      <c r="E16" s="113">
        <f t="shared" si="0"/>
        <v>0</v>
      </c>
      <c r="F16" s="430"/>
      <c r="G16" s="114">
        <f t="shared" si="1"/>
        <v>0</v>
      </c>
      <c r="H16" s="429"/>
      <c r="I16" s="113">
        <f t="shared" si="2"/>
        <v>0</v>
      </c>
      <c r="J16" s="430"/>
      <c r="K16" s="114">
        <f t="shared" si="3"/>
        <v>0</v>
      </c>
      <c r="L16" s="449"/>
      <c r="M16" s="114">
        <f t="shared" si="4"/>
        <v>0</v>
      </c>
      <c r="N16" s="119">
        <f t="shared" si="5"/>
        <v>0</v>
      </c>
      <c r="O16" s="120">
        <f t="shared" si="6"/>
        <v>0</v>
      </c>
      <c r="P16" s="441"/>
    </row>
    <row r="17" spans="1:16" x14ac:dyDescent="0.35">
      <c r="A17" s="427"/>
      <c r="B17" s="446"/>
      <c r="C17" s="428"/>
      <c r="D17" s="447"/>
      <c r="E17" s="113">
        <f t="shared" si="0"/>
        <v>0</v>
      </c>
      <c r="F17" s="430"/>
      <c r="G17" s="114">
        <f t="shared" si="1"/>
        <v>0</v>
      </c>
      <c r="H17" s="429"/>
      <c r="I17" s="113">
        <f t="shared" si="2"/>
        <v>0</v>
      </c>
      <c r="J17" s="430"/>
      <c r="K17" s="114">
        <f t="shared" si="3"/>
        <v>0</v>
      </c>
      <c r="L17" s="449"/>
      <c r="M17" s="114">
        <f t="shared" si="4"/>
        <v>0</v>
      </c>
      <c r="N17" s="119">
        <f t="shared" si="5"/>
        <v>0</v>
      </c>
      <c r="O17" s="120">
        <f t="shared" si="6"/>
        <v>0</v>
      </c>
      <c r="P17" s="441"/>
    </row>
    <row r="18" spans="1:16" x14ac:dyDescent="0.35">
      <c r="A18" s="427"/>
      <c r="B18" s="446"/>
      <c r="C18" s="428"/>
      <c r="D18" s="447"/>
      <c r="E18" s="113">
        <f t="shared" si="0"/>
        <v>0</v>
      </c>
      <c r="F18" s="430"/>
      <c r="G18" s="114">
        <f t="shared" si="1"/>
        <v>0</v>
      </c>
      <c r="H18" s="429"/>
      <c r="I18" s="113">
        <f t="shared" si="2"/>
        <v>0</v>
      </c>
      <c r="J18" s="430"/>
      <c r="K18" s="114">
        <f t="shared" si="3"/>
        <v>0</v>
      </c>
      <c r="L18" s="449"/>
      <c r="M18" s="114">
        <f t="shared" si="4"/>
        <v>0</v>
      </c>
      <c r="N18" s="119">
        <f t="shared" si="5"/>
        <v>0</v>
      </c>
      <c r="O18" s="120">
        <f t="shared" si="6"/>
        <v>0</v>
      </c>
      <c r="P18" s="441"/>
    </row>
    <row r="19" spans="1:16" x14ac:dyDescent="0.35">
      <c r="A19" s="427"/>
      <c r="B19" s="446"/>
      <c r="C19" s="428"/>
      <c r="D19" s="447"/>
      <c r="E19" s="113">
        <f t="shared" si="0"/>
        <v>0</v>
      </c>
      <c r="F19" s="430"/>
      <c r="G19" s="114">
        <f t="shared" si="1"/>
        <v>0</v>
      </c>
      <c r="H19" s="429"/>
      <c r="I19" s="113">
        <f t="shared" si="2"/>
        <v>0</v>
      </c>
      <c r="J19" s="430"/>
      <c r="K19" s="114">
        <f t="shared" si="3"/>
        <v>0</v>
      </c>
      <c r="L19" s="449"/>
      <c r="M19" s="114">
        <f t="shared" si="4"/>
        <v>0</v>
      </c>
      <c r="N19" s="119">
        <f t="shared" si="5"/>
        <v>0</v>
      </c>
      <c r="O19" s="120">
        <f t="shared" si="6"/>
        <v>0</v>
      </c>
      <c r="P19" s="441"/>
    </row>
    <row r="20" spans="1:16" x14ac:dyDescent="0.35">
      <c r="A20" s="427"/>
      <c r="B20" s="446"/>
      <c r="C20" s="428"/>
      <c r="D20" s="447"/>
      <c r="E20" s="113">
        <f t="shared" si="0"/>
        <v>0</v>
      </c>
      <c r="F20" s="430"/>
      <c r="G20" s="114">
        <f t="shared" si="1"/>
        <v>0</v>
      </c>
      <c r="H20" s="429"/>
      <c r="I20" s="113">
        <f t="shared" si="2"/>
        <v>0</v>
      </c>
      <c r="J20" s="430"/>
      <c r="K20" s="114">
        <f t="shared" si="3"/>
        <v>0</v>
      </c>
      <c r="L20" s="449"/>
      <c r="M20" s="114">
        <f t="shared" si="4"/>
        <v>0</v>
      </c>
      <c r="N20" s="119">
        <f t="shared" si="5"/>
        <v>0</v>
      </c>
      <c r="O20" s="120">
        <f t="shared" si="6"/>
        <v>0</v>
      </c>
      <c r="P20" s="441"/>
    </row>
    <row r="21" spans="1:16" x14ac:dyDescent="0.35">
      <c r="A21" s="427"/>
      <c r="B21" s="446"/>
      <c r="C21" s="428"/>
      <c r="D21" s="447"/>
      <c r="E21" s="113">
        <f t="shared" si="0"/>
        <v>0</v>
      </c>
      <c r="F21" s="430"/>
      <c r="G21" s="114">
        <f t="shared" si="1"/>
        <v>0</v>
      </c>
      <c r="H21" s="429"/>
      <c r="I21" s="113">
        <f t="shared" si="2"/>
        <v>0</v>
      </c>
      <c r="J21" s="430"/>
      <c r="K21" s="114">
        <f t="shared" si="3"/>
        <v>0</v>
      </c>
      <c r="L21" s="449"/>
      <c r="M21" s="114">
        <f t="shared" si="4"/>
        <v>0</v>
      </c>
      <c r="N21" s="119">
        <f t="shared" si="5"/>
        <v>0</v>
      </c>
      <c r="O21" s="120">
        <f t="shared" si="6"/>
        <v>0</v>
      </c>
      <c r="P21" s="441"/>
    </row>
    <row r="22" spans="1:16" x14ac:dyDescent="0.35">
      <c r="A22" s="427"/>
      <c r="B22" s="446"/>
      <c r="C22" s="428"/>
      <c r="D22" s="447"/>
      <c r="E22" s="113">
        <f t="shared" si="0"/>
        <v>0</v>
      </c>
      <c r="F22" s="430"/>
      <c r="G22" s="114">
        <f t="shared" si="1"/>
        <v>0</v>
      </c>
      <c r="H22" s="429"/>
      <c r="I22" s="113">
        <f t="shared" si="2"/>
        <v>0</v>
      </c>
      <c r="J22" s="430"/>
      <c r="K22" s="114">
        <f t="shared" si="3"/>
        <v>0</v>
      </c>
      <c r="L22" s="449"/>
      <c r="M22" s="114">
        <f t="shared" si="4"/>
        <v>0</v>
      </c>
      <c r="N22" s="119">
        <f t="shared" si="5"/>
        <v>0</v>
      </c>
      <c r="O22" s="120">
        <f t="shared" si="6"/>
        <v>0</v>
      </c>
      <c r="P22" s="441"/>
    </row>
    <row r="23" spans="1:16" x14ac:dyDescent="0.35">
      <c r="A23" s="427"/>
      <c r="B23" s="446"/>
      <c r="C23" s="428"/>
      <c r="D23" s="447"/>
      <c r="E23" s="113">
        <f t="shared" si="0"/>
        <v>0</v>
      </c>
      <c r="F23" s="430"/>
      <c r="G23" s="114">
        <f t="shared" si="1"/>
        <v>0</v>
      </c>
      <c r="H23" s="429"/>
      <c r="I23" s="113">
        <f t="shared" si="2"/>
        <v>0</v>
      </c>
      <c r="J23" s="430"/>
      <c r="K23" s="114">
        <f t="shared" si="3"/>
        <v>0</v>
      </c>
      <c r="L23" s="449"/>
      <c r="M23" s="114">
        <f t="shared" si="4"/>
        <v>0</v>
      </c>
      <c r="N23" s="119">
        <f t="shared" si="5"/>
        <v>0</v>
      </c>
      <c r="O23" s="120">
        <f t="shared" si="6"/>
        <v>0</v>
      </c>
      <c r="P23" s="441"/>
    </row>
    <row r="24" spans="1:16" x14ac:dyDescent="0.35">
      <c r="A24" s="427"/>
      <c r="B24" s="446"/>
      <c r="C24" s="428"/>
      <c r="D24" s="447"/>
      <c r="E24" s="113">
        <f t="shared" si="0"/>
        <v>0</v>
      </c>
      <c r="F24" s="430"/>
      <c r="G24" s="114">
        <f t="shared" si="1"/>
        <v>0</v>
      </c>
      <c r="H24" s="429"/>
      <c r="I24" s="113">
        <f t="shared" si="2"/>
        <v>0</v>
      </c>
      <c r="J24" s="430"/>
      <c r="K24" s="114">
        <f t="shared" si="3"/>
        <v>0</v>
      </c>
      <c r="L24" s="449"/>
      <c r="M24" s="114">
        <f t="shared" si="4"/>
        <v>0</v>
      </c>
      <c r="N24" s="119">
        <f t="shared" si="5"/>
        <v>0</v>
      </c>
      <c r="O24" s="120">
        <f t="shared" si="6"/>
        <v>0</v>
      </c>
      <c r="P24" s="441"/>
    </row>
    <row r="25" spans="1:16" x14ac:dyDescent="0.35">
      <c r="A25" s="427"/>
      <c r="B25" s="446"/>
      <c r="C25" s="428"/>
      <c r="D25" s="447"/>
      <c r="E25" s="113">
        <f t="shared" si="0"/>
        <v>0</v>
      </c>
      <c r="F25" s="430"/>
      <c r="G25" s="114">
        <f t="shared" si="1"/>
        <v>0</v>
      </c>
      <c r="H25" s="429"/>
      <c r="I25" s="113">
        <f t="shared" si="2"/>
        <v>0</v>
      </c>
      <c r="J25" s="430"/>
      <c r="K25" s="114">
        <f t="shared" si="3"/>
        <v>0</v>
      </c>
      <c r="L25" s="449"/>
      <c r="M25" s="114">
        <f t="shared" si="4"/>
        <v>0</v>
      </c>
      <c r="N25" s="119">
        <f t="shared" si="5"/>
        <v>0</v>
      </c>
      <c r="O25" s="120">
        <f t="shared" si="6"/>
        <v>0</v>
      </c>
      <c r="P25" s="441"/>
    </row>
    <row r="26" spans="1:16" x14ac:dyDescent="0.35">
      <c r="A26" s="427"/>
      <c r="B26" s="446"/>
      <c r="C26" s="428"/>
      <c r="D26" s="447"/>
      <c r="E26" s="113">
        <f t="shared" si="0"/>
        <v>0</v>
      </c>
      <c r="F26" s="430"/>
      <c r="G26" s="114">
        <f t="shared" si="1"/>
        <v>0</v>
      </c>
      <c r="H26" s="429"/>
      <c r="I26" s="113">
        <f t="shared" si="2"/>
        <v>0</v>
      </c>
      <c r="J26" s="430"/>
      <c r="K26" s="114">
        <f t="shared" si="3"/>
        <v>0</v>
      </c>
      <c r="L26" s="449"/>
      <c r="M26" s="114">
        <f t="shared" si="4"/>
        <v>0</v>
      </c>
      <c r="N26" s="119">
        <f t="shared" si="5"/>
        <v>0</v>
      </c>
      <c r="O26" s="120">
        <f t="shared" si="6"/>
        <v>0</v>
      </c>
      <c r="P26" s="441"/>
    </row>
    <row r="27" spans="1:16" x14ac:dyDescent="0.35">
      <c r="A27" s="427"/>
      <c r="B27" s="446"/>
      <c r="C27" s="428"/>
      <c r="D27" s="447"/>
      <c r="E27" s="113">
        <f t="shared" si="0"/>
        <v>0</v>
      </c>
      <c r="F27" s="430"/>
      <c r="G27" s="114">
        <f t="shared" si="1"/>
        <v>0</v>
      </c>
      <c r="H27" s="429"/>
      <c r="I27" s="113">
        <f t="shared" si="2"/>
        <v>0</v>
      </c>
      <c r="J27" s="430"/>
      <c r="K27" s="114">
        <f t="shared" si="3"/>
        <v>0</v>
      </c>
      <c r="L27" s="449"/>
      <c r="M27" s="114">
        <f t="shared" si="4"/>
        <v>0</v>
      </c>
      <c r="N27" s="119">
        <f t="shared" si="5"/>
        <v>0</v>
      </c>
      <c r="O27" s="120">
        <f t="shared" si="6"/>
        <v>0</v>
      </c>
      <c r="P27" s="441"/>
    </row>
    <row r="28" spans="1:16" x14ac:dyDescent="0.35">
      <c r="A28" s="427"/>
      <c r="B28" s="446"/>
      <c r="C28" s="428"/>
      <c r="D28" s="447"/>
      <c r="E28" s="113">
        <f t="shared" si="0"/>
        <v>0</v>
      </c>
      <c r="F28" s="430"/>
      <c r="G28" s="114">
        <f t="shared" si="1"/>
        <v>0</v>
      </c>
      <c r="H28" s="429"/>
      <c r="I28" s="113">
        <f t="shared" si="2"/>
        <v>0</v>
      </c>
      <c r="J28" s="430"/>
      <c r="K28" s="114">
        <f t="shared" si="3"/>
        <v>0</v>
      </c>
      <c r="L28" s="449"/>
      <c r="M28" s="114">
        <f t="shared" si="4"/>
        <v>0</v>
      </c>
      <c r="N28" s="119">
        <f t="shared" si="5"/>
        <v>0</v>
      </c>
      <c r="O28" s="120">
        <f t="shared" si="6"/>
        <v>0</v>
      </c>
      <c r="P28" s="441"/>
    </row>
    <row r="29" spans="1:16" x14ac:dyDescent="0.35">
      <c r="A29" s="427"/>
      <c r="B29" s="446"/>
      <c r="C29" s="428"/>
      <c r="D29" s="447"/>
      <c r="E29" s="113">
        <f t="shared" si="0"/>
        <v>0</v>
      </c>
      <c r="F29" s="430"/>
      <c r="G29" s="114">
        <f t="shared" si="1"/>
        <v>0</v>
      </c>
      <c r="H29" s="429"/>
      <c r="I29" s="113">
        <f t="shared" si="2"/>
        <v>0</v>
      </c>
      <c r="J29" s="430"/>
      <c r="K29" s="114">
        <f t="shared" si="3"/>
        <v>0</v>
      </c>
      <c r="L29" s="449"/>
      <c r="M29" s="114">
        <f t="shared" si="4"/>
        <v>0</v>
      </c>
      <c r="N29" s="119">
        <f t="shared" si="5"/>
        <v>0</v>
      </c>
      <c r="O29" s="120">
        <f t="shared" si="6"/>
        <v>0</v>
      </c>
      <c r="P29" s="441"/>
    </row>
    <row r="30" spans="1:16" x14ac:dyDescent="0.35">
      <c r="A30" s="427"/>
      <c r="B30" s="446"/>
      <c r="C30" s="428"/>
      <c r="D30" s="447"/>
      <c r="E30" s="113">
        <f t="shared" si="0"/>
        <v>0</v>
      </c>
      <c r="F30" s="430"/>
      <c r="G30" s="114">
        <f t="shared" si="1"/>
        <v>0</v>
      </c>
      <c r="H30" s="429"/>
      <c r="I30" s="113">
        <f t="shared" si="2"/>
        <v>0</v>
      </c>
      <c r="J30" s="430"/>
      <c r="K30" s="114">
        <f t="shared" si="3"/>
        <v>0</v>
      </c>
      <c r="L30" s="449"/>
      <c r="M30" s="114">
        <f t="shared" si="4"/>
        <v>0</v>
      </c>
      <c r="N30" s="119">
        <f t="shared" si="5"/>
        <v>0</v>
      </c>
      <c r="O30" s="120">
        <f t="shared" si="6"/>
        <v>0</v>
      </c>
      <c r="P30" s="441"/>
    </row>
    <row r="31" spans="1:16" x14ac:dyDescent="0.35">
      <c r="A31" s="427"/>
      <c r="B31" s="446"/>
      <c r="C31" s="428"/>
      <c r="D31" s="447"/>
      <c r="E31" s="113">
        <f t="shared" si="0"/>
        <v>0</v>
      </c>
      <c r="F31" s="430"/>
      <c r="G31" s="114">
        <f t="shared" si="1"/>
        <v>0</v>
      </c>
      <c r="H31" s="429"/>
      <c r="I31" s="113">
        <f t="shared" si="2"/>
        <v>0</v>
      </c>
      <c r="J31" s="430"/>
      <c r="K31" s="114">
        <f t="shared" si="3"/>
        <v>0</v>
      </c>
      <c r="L31" s="449"/>
      <c r="M31" s="114">
        <f t="shared" si="4"/>
        <v>0</v>
      </c>
      <c r="N31" s="119">
        <f t="shared" si="5"/>
        <v>0</v>
      </c>
      <c r="O31" s="120">
        <f t="shared" si="6"/>
        <v>0</v>
      </c>
      <c r="P31" s="441"/>
    </row>
    <row r="32" spans="1:16" x14ac:dyDescent="0.35">
      <c r="A32" s="427"/>
      <c r="B32" s="446"/>
      <c r="C32" s="428"/>
      <c r="D32" s="447"/>
      <c r="E32" s="113">
        <f t="shared" si="0"/>
        <v>0</v>
      </c>
      <c r="F32" s="430"/>
      <c r="G32" s="114">
        <f t="shared" si="1"/>
        <v>0</v>
      </c>
      <c r="H32" s="429"/>
      <c r="I32" s="113">
        <f t="shared" si="2"/>
        <v>0</v>
      </c>
      <c r="J32" s="430"/>
      <c r="K32" s="114">
        <f t="shared" si="3"/>
        <v>0</v>
      </c>
      <c r="L32" s="449"/>
      <c r="M32" s="114">
        <f t="shared" si="4"/>
        <v>0</v>
      </c>
      <c r="N32" s="119">
        <f t="shared" si="5"/>
        <v>0</v>
      </c>
      <c r="O32" s="120">
        <f t="shared" si="6"/>
        <v>0</v>
      </c>
      <c r="P32" s="441"/>
    </row>
    <row r="34" spans="2:16" x14ac:dyDescent="0.35">
      <c r="D34" s="632" t="s">
        <v>57</v>
      </c>
      <c r="E34" s="633"/>
      <c r="F34" s="632" t="s">
        <v>58</v>
      </c>
      <c r="G34" s="634"/>
      <c r="H34" s="633" t="s">
        <v>59</v>
      </c>
      <c r="I34" s="633"/>
      <c r="J34" s="632" t="s">
        <v>60</v>
      </c>
      <c r="K34" s="634"/>
      <c r="L34" s="632" t="s">
        <v>61</v>
      </c>
      <c r="M34" s="634"/>
      <c r="N34" s="633" t="s">
        <v>48</v>
      </c>
      <c r="O34" s="634"/>
      <c r="P34" s="121" t="s">
        <v>94</v>
      </c>
    </row>
    <row r="35" spans="2:16" ht="20.25" customHeight="1" x14ac:dyDescent="0.35">
      <c r="B35" s="640" t="s">
        <v>109</v>
      </c>
      <c r="C35" s="640"/>
      <c r="E35" s="269">
        <f>SUM(E5:E32)</f>
        <v>0</v>
      </c>
      <c r="G35" s="269">
        <f>SUM(G5:G32)</f>
        <v>0</v>
      </c>
      <c r="I35" s="269">
        <f>SUM(I5:I32)</f>
        <v>0</v>
      </c>
      <c r="K35" s="269">
        <f>SUM(K5:K32)</f>
        <v>0</v>
      </c>
      <c r="M35" s="269">
        <f>SUM(M5:M32)</f>
        <v>0</v>
      </c>
      <c r="O35" s="269">
        <f>SUM(O5:O32)</f>
        <v>0</v>
      </c>
      <c r="P35" t="b">
        <f>IF(O35=SUM(E35:M35),TRUE)</f>
        <v>1</v>
      </c>
    </row>
  </sheetData>
  <sheetProtection algorithmName="SHA-512" hashValue="RuEIfN+4zEKVCnt/3DHD0SD7wT6OhexF/qoZub14OIDcugIW+F2Q2GIUiic2BFbmtqQBKB1QUQx1XcGjU950Dg==" saltValue="GTOAcv7qMfmKtZWsx1m3XQ==" spinCount="100000" sheet="1" objects="1" scenarios="1"/>
  <mergeCells count="18">
    <mergeCell ref="R4:S4"/>
    <mergeCell ref="J34:K34"/>
    <mergeCell ref="L34:M34"/>
    <mergeCell ref="N34:O34"/>
    <mergeCell ref="B35:C35"/>
    <mergeCell ref="C3:C4"/>
    <mergeCell ref="B3:B4"/>
    <mergeCell ref="J3:K3"/>
    <mergeCell ref="L3:M3"/>
    <mergeCell ref="N3:O3"/>
    <mergeCell ref="C1:F1"/>
    <mergeCell ref="A3:A4"/>
    <mergeCell ref="D34:E34"/>
    <mergeCell ref="F34:G34"/>
    <mergeCell ref="H34:I34"/>
    <mergeCell ref="D3:E3"/>
    <mergeCell ref="F3:G3"/>
    <mergeCell ref="H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1"/>
  <sheetViews>
    <sheetView workbookViewId="0">
      <selection activeCell="E17" sqref="E17 C3 C17 H14"/>
    </sheetView>
  </sheetViews>
  <sheetFormatPr defaultRowHeight="14.5" x14ac:dyDescent="0.35"/>
  <cols>
    <col min="1" max="1" width="2.81640625" customWidth="1"/>
    <col min="2" max="2" width="15.453125" customWidth="1"/>
    <col min="3" max="3" width="9" customWidth="1"/>
    <col min="4" max="4" width="10.453125" customWidth="1"/>
    <col min="5" max="5" width="9.1796875" customWidth="1"/>
    <col min="12" max="12" width="2.81640625" customWidth="1"/>
    <col min="13" max="13" width="10" customWidth="1"/>
  </cols>
  <sheetData>
    <row r="1" spans="1:14" ht="21" x14ac:dyDescent="0.5">
      <c r="A1" s="254" t="s">
        <v>110</v>
      </c>
      <c r="B1" s="254"/>
      <c r="C1" s="254"/>
      <c r="D1" s="254"/>
      <c r="E1" s="254"/>
      <c r="F1" s="619" t="s">
        <v>314</v>
      </c>
      <c r="G1" s="619"/>
      <c r="H1" s="619"/>
      <c r="I1" s="619"/>
      <c r="J1" s="254"/>
      <c r="K1" s="254"/>
    </row>
    <row r="3" spans="1:14" ht="18.75" customHeight="1" x14ac:dyDescent="0.35">
      <c r="B3" s="206" t="s">
        <v>104</v>
      </c>
      <c r="C3" s="443">
        <v>0</v>
      </c>
      <c r="D3" s="122"/>
      <c r="E3" s="125"/>
    </row>
    <row r="4" spans="1:14" x14ac:dyDescent="0.35">
      <c r="B4" s="657" t="s">
        <v>111</v>
      </c>
      <c r="C4" s="658"/>
      <c r="D4" s="142" t="s">
        <v>112</v>
      </c>
      <c r="E4" s="83"/>
      <c r="F4" s="661" t="s">
        <v>57</v>
      </c>
      <c r="G4" s="649" t="s">
        <v>58</v>
      </c>
      <c r="H4" s="649" t="s">
        <v>59</v>
      </c>
      <c r="I4" s="649" t="s">
        <v>60</v>
      </c>
      <c r="J4" s="651" t="s">
        <v>61</v>
      </c>
      <c r="K4" s="653" t="s">
        <v>48</v>
      </c>
    </row>
    <row r="5" spans="1:14" x14ac:dyDescent="0.35">
      <c r="B5" s="659"/>
      <c r="C5" s="660"/>
      <c r="D5" s="143" t="s">
        <v>113</v>
      </c>
      <c r="E5" s="84"/>
      <c r="F5" s="662"/>
      <c r="G5" s="650"/>
      <c r="H5" s="650"/>
      <c r="I5" s="650"/>
      <c r="J5" s="652"/>
      <c r="K5" s="654"/>
    </row>
    <row r="6" spans="1:14" ht="24.5" x14ac:dyDescent="0.35">
      <c r="B6" s="655" t="s">
        <v>117</v>
      </c>
      <c r="C6" s="656"/>
      <c r="D6" s="207"/>
      <c r="E6" s="134" t="s">
        <v>114</v>
      </c>
      <c r="F6" s="434">
        <v>0</v>
      </c>
      <c r="G6" s="435">
        <v>0</v>
      </c>
      <c r="H6" s="435">
        <v>0</v>
      </c>
      <c r="I6" s="435">
        <v>0</v>
      </c>
      <c r="J6" s="436">
        <v>0</v>
      </c>
      <c r="K6" s="138">
        <f>SUM(F6:J6)</f>
        <v>0</v>
      </c>
    </row>
    <row r="7" spans="1:14" ht="18.75" customHeight="1" x14ac:dyDescent="0.35">
      <c r="B7" s="126" t="s">
        <v>115</v>
      </c>
      <c r="C7" s="437">
        <v>0</v>
      </c>
      <c r="D7" s="127" t="s">
        <v>115</v>
      </c>
      <c r="E7" s="440" t="s">
        <v>118</v>
      </c>
      <c r="F7" s="131">
        <f>$C7*F$6</f>
        <v>0</v>
      </c>
      <c r="G7" s="135">
        <f>ROUND(IF($E7="y",(($C7*G$6)*(1+$C$3)),($C7*G$6)),0)</f>
        <v>0</v>
      </c>
      <c r="H7" s="135">
        <f>ROUND(IF($E7="y",(($C7*H$6)*(1+$C$3)*(1+$C$3)),($C7*H$6)),0)</f>
        <v>0</v>
      </c>
      <c r="I7" s="135">
        <f>ROUND(IF($E7="y",(($C7*I$6)*(1+$C$3)*(1+$C$3)*(1+$C$3)),($C7*I$6)),0)</f>
        <v>0</v>
      </c>
      <c r="J7" s="132">
        <f>ROUND(IF($E7="y",(($C7*J$6)*(1+$C$3)*(1+$C$3)*(1+$C$3)*(1+$C$3)),($C7*J$6)),0)</f>
        <v>0</v>
      </c>
      <c r="K7" s="139">
        <f>SUM(F7:J7)</f>
        <v>0</v>
      </c>
    </row>
    <row r="8" spans="1:14" ht="19.5" customHeight="1" x14ac:dyDescent="0.35">
      <c r="B8" s="128" t="s">
        <v>116</v>
      </c>
      <c r="C8" s="438">
        <v>0</v>
      </c>
      <c r="D8" s="128" t="s">
        <v>116</v>
      </c>
      <c r="E8" s="441" t="s">
        <v>118</v>
      </c>
      <c r="F8" s="129">
        <f>$C8*F$6</f>
        <v>0</v>
      </c>
      <c r="G8" s="136">
        <f>ROUND(IF($E8="y",(($C8*G$6)*(1+$C$3)),($C8*G$6)),0)</f>
        <v>0</v>
      </c>
      <c r="H8" s="136">
        <f>ROUND(IF($E8="y",(($C8*H$6)*(1+$C$3)*(1+$C$3)),($C8*H$6)),0)</f>
        <v>0</v>
      </c>
      <c r="I8" s="136">
        <f>ROUND(IF($E8="y",(($C8*I$6)*(1+$C$3)*(1+$C$3)*(1+$C$3)),($C8*I$6)),0)</f>
        <v>0</v>
      </c>
      <c r="J8" s="130">
        <f>ROUND(IF($E8="y",(($C8*J$6)*(1+$C$3)*(1+$C$3)*(1+$C$3)*(1+$C$3)),($C8*J$6)),0)</f>
        <v>0</v>
      </c>
      <c r="K8" s="140">
        <f>SUM(F8:J8)</f>
        <v>0</v>
      </c>
    </row>
    <row r="9" spans="1:14" ht="19.5" customHeight="1" x14ac:dyDescent="0.35">
      <c r="B9" s="128" t="s">
        <v>74</v>
      </c>
      <c r="C9" s="438">
        <v>0</v>
      </c>
      <c r="D9" s="128" t="s">
        <v>74</v>
      </c>
      <c r="E9" s="441" t="s">
        <v>118</v>
      </c>
      <c r="F9" s="129">
        <f>$C9*F$6</f>
        <v>0</v>
      </c>
      <c r="G9" s="136">
        <f>ROUND(IF($E9="y",(($C9*G$6)*(1+$C$3)),($C9*G$6)),0)</f>
        <v>0</v>
      </c>
      <c r="H9" s="136">
        <f>ROUND(IF($E9="y",(($C9*H$6)*(1+$C$3)*(1+$C$3)),($C9*H$6)),0)</f>
        <v>0</v>
      </c>
      <c r="I9" s="136">
        <f>ROUND(IF($E9="y",(($C9*I$6)*(1+$C$3)*(1+$C$3)*(1+$C$3)),($C9*I$6)),0)</f>
        <v>0</v>
      </c>
      <c r="J9" s="130">
        <f>ROUND(IF($E9="y",(($C9*J$6)*(1+$C$3)*(1+$C$3)*(1+$C$3)*(1+$C$3)),($C9*J$6)),0)</f>
        <v>0</v>
      </c>
      <c r="K9" s="140">
        <f>SUM(F9:J9)</f>
        <v>0</v>
      </c>
    </row>
    <row r="10" spans="1:14" ht="20.25" customHeight="1" x14ac:dyDescent="0.35">
      <c r="B10" s="127" t="s">
        <v>74</v>
      </c>
      <c r="C10" s="439">
        <v>0</v>
      </c>
      <c r="D10" s="107" t="s">
        <v>74</v>
      </c>
      <c r="E10" s="442" t="s">
        <v>118</v>
      </c>
      <c r="F10" s="123">
        <f>$C10*F$6</f>
        <v>0</v>
      </c>
      <c r="G10" s="137">
        <f>ROUND(IF($E10="y",(($C10*G$6)*(1+$C$3)),($C10*G$6)),0)</f>
        <v>0</v>
      </c>
      <c r="H10" s="137">
        <f>ROUND(IF($E10="y",(($C10*H$6)*(1+$C$3)*(1+$C$3)),($C10*H$6)),0)</f>
        <v>0</v>
      </c>
      <c r="I10" s="137">
        <f>ROUND(IF($E10="y",(($C10*I$6)*(1+$C$3)*(1+$C$3)*(1+$C$3)),($C10*I$6)),0)</f>
        <v>0</v>
      </c>
      <c r="J10" s="124">
        <f>ROUND(IF($E10="y",(($C10*J$6)*(1+$C$3)*(1+$C$3)*(1+$C$3)*(1+$C$3)),($C10*J$6)),0)</f>
        <v>0</v>
      </c>
      <c r="K10" s="141">
        <f>SUM(F10:J10)</f>
        <v>0</v>
      </c>
      <c r="N10" s="198"/>
    </row>
    <row r="11" spans="1:14" x14ac:dyDescent="0.35">
      <c r="N11" s="198"/>
    </row>
    <row r="12" spans="1:14" x14ac:dyDescent="0.35">
      <c r="B12" s="657" t="s">
        <v>119</v>
      </c>
      <c r="C12" s="658"/>
      <c r="D12" s="142" t="s">
        <v>112</v>
      </c>
      <c r="E12" s="85"/>
      <c r="F12" s="661" t="s">
        <v>57</v>
      </c>
      <c r="G12" s="649" t="s">
        <v>58</v>
      </c>
      <c r="H12" s="649" t="s">
        <v>59</v>
      </c>
      <c r="I12" s="649" t="s">
        <v>60</v>
      </c>
      <c r="J12" s="651" t="s">
        <v>61</v>
      </c>
      <c r="K12" s="653" t="s">
        <v>48</v>
      </c>
      <c r="N12" s="198"/>
    </row>
    <row r="13" spans="1:14" x14ac:dyDescent="0.35">
      <c r="B13" s="659"/>
      <c r="C13" s="660"/>
      <c r="D13" s="143" t="s">
        <v>113</v>
      </c>
      <c r="E13" s="84"/>
      <c r="F13" s="662"/>
      <c r="G13" s="650"/>
      <c r="H13" s="650"/>
      <c r="I13" s="650"/>
      <c r="J13" s="652"/>
      <c r="K13" s="654"/>
      <c r="N13" s="198"/>
    </row>
    <row r="14" spans="1:14" ht="24.5" x14ac:dyDescent="0.35">
      <c r="B14" s="655" t="s">
        <v>117</v>
      </c>
      <c r="C14" s="656"/>
      <c r="D14" s="133"/>
      <c r="E14" s="134" t="s">
        <v>114</v>
      </c>
      <c r="F14" s="434">
        <v>0</v>
      </c>
      <c r="G14" s="435">
        <v>0</v>
      </c>
      <c r="H14" s="435">
        <v>0</v>
      </c>
      <c r="I14" s="435">
        <v>0</v>
      </c>
      <c r="J14" s="436">
        <v>0</v>
      </c>
      <c r="K14" s="138">
        <f>SUM(F14:J14)</f>
        <v>0</v>
      </c>
    </row>
    <row r="15" spans="1:14" ht="18.75" customHeight="1" x14ac:dyDescent="0.35">
      <c r="B15" s="126" t="s">
        <v>115</v>
      </c>
      <c r="C15" s="437">
        <v>0</v>
      </c>
      <c r="D15" s="127" t="s">
        <v>115</v>
      </c>
      <c r="E15" s="440" t="s">
        <v>118</v>
      </c>
      <c r="F15" s="131">
        <f>$C15*F$14</f>
        <v>0</v>
      </c>
      <c r="G15" s="135">
        <f>ROUND(IF($E15="y",(($C15*G$14)*(1+$C$3)),($C15*G$14)),0)</f>
        <v>0</v>
      </c>
      <c r="H15" s="135">
        <f>ROUND(IF($E15="y",(($C15*H$14)*(1+$C$3)*(1+$C$3)),($C15*H$14)),0)</f>
        <v>0</v>
      </c>
      <c r="I15" s="135">
        <f>ROUND(IF($E15="y",(($C15*I$14)*(1+$C$3)*(1+$C$3)*(1+$C$3)),($C15*I$14)),0)</f>
        <v>0</v>
      </c>
      <c r="J15" s="132">
        <f>ROUND(IF($E15="y",(($C15*J$14)*(1+$C$3)*(1+$C$3)*(1+$C$3)*(1+$C$3)),($C15*J$14)),0)</f>
        <v>0</v>
      </c>
      <c r="K15" s="139">
        <f>SUM(F15:J15)</f>
        <v>0</v>
      </c>
    </row>
    <row r="16" spans="1:14" ht="19.5" customHeight="1" x14ac:dyDescent="0.35">
      <c r="B16" s="128" t="s">
        <v>116</v>
      </c>
      <c r="C16" s="438">
        <v>0</v>
      </c>
      <c r="D16" s="128" t="s">
        <v>116</v>
      </c>
      <c r="E16" s="441" t="s">
        <v>118</v>
      </c>
      <c r="F16" s="131">
        <f>$C16*F$14</f>
        <v>0</v>
      </c>
      <c r="G16" s="135">
        <f>ROUND(IF($E16="y",(($C16*G$14)*(1+$C$3)),($C16*G$14)),0)</f>
        <v>0</v>
      </c>
      <c r="H16" s="135">
        <f>ROUND(IF($E16="y",(($C16*H$14)*(1+$C$3)*(1+$C$3)),($C16*H$14)),0)</f>
        <v>0</v>
      </c>
      <c r="I16" s="135">
        <f>ROUND(IF($E16="y",(($C16*I$14)*(1+$C$3)*(1+$C$3)*(1+$C$3)),($C16*I$14)),0)</f>
        <v>0</v>
      </c>
      <c r="J16" s="132">
        <f>ROUND(IF($E16="y",(($C16*J$14)*(1+$C$3)*(1+$C$3)*(1+$C$3)*(1+$C$3)),($C16*J$14)),0)</f>
        <v>0</v>
      </c>
      <c r="K16" s="140">
        <f>SUM(F16:J16)</f>
        <v>0</v>
      </c>
    </row>
    <row r="17" spans="2:11" ht="18.75" customHeight="1" x14ac:dyDescent="0.35">
      <c r="B17" s="128" t="s">
        <v>74</v>
      </c>
      <c r="C17" s="438">
        <v>0</v>
      </c>
      <c r="D17" s="128" t="s">
        <v>74</v>
      </c>
      <c r="E17" s="441" t="s">
        <v>118</v>
      </c>
      <c r="F17" s="131">
        <f>$C17*F$14</f>
        <v>0</v>
      </c>
      <c r="G17" s="135">
        <f>ROUND(IF($E17="y",(($C17*G$14)*(1+$C$3)),($C17*G$14)),0)</f>
        <v>0</v>
      </c>
      <c r="H17" s="135">
        <f>ROUND(IF($E17="y",(($C17*H$14)*(1+$C$3)*(1+$C$3)),($C17*H$14)),0)</f>
        <v>0</v>
      </c>
      <c r="I17" s="135">
        <f>ROUND(IF($E17="y",(($C17*I$14)*(1+$C$3)*(1+$C$3)*(1+$C$3)),($C17*I$14)),0)</f>
        <v>0</v>
      </c>
      <c r="J17" s="132">
        <f>ROUND(IF($E17="y",(($C17*J$14)*(1+$C$3)*(1+$C$3)*(1+$C$3)*(1+$C$3)),($C17*J$14)),0)</f>
        <v>0</v>
      </c>
      <c r="K17" s="140">
        <f>SUM(F17:J17)</f>
        <v>0</v>
      </c>
    </row>
    <row r="18" spans="2:11" ht="18.75" customHeight="1" x14ac:dyDescent="0.35">
      <c r="B18" s="127" t="s">
        <v>74</v>
      </c>
      <c r="C18" s="439">
        <v>0</v>
      </c>
      <c r="D18" s="107" t="s">
        <v>74</v>
      </c>
      <c r="E18" s="442" t="s">
        <v>118</v>
      </c>
      <c r="F18" s="131">
        <f>$C18*F$14</f>
        <v>0</v>
      </c>
      <c r="G18" s="135">
        <f>ROUND(IF($E18="y",(($C18*G$14)*(1+$C$3)),($C18*G$14)),0)</f>
        <v>0</v>
      </c>
      <c r="H18" s="135">
        <f>ROUND(IF($E18="y",(($C18*H$14)*(1+$C$3)*(1+$C$3)),($C18*H$14)),0)</f>
        <v>0</v>
      </c>
      <c r="I18" s="135">
        <f>ROUND(IF($E18="y",(($C18*I$14)*(1+$C$3)*(1+$C$3)*(1+$C$3)),($C18*I$14)),0)</f>
        <v>0</v>
      </c>
      <c r="J18" s="132">
        <f>ROUND(IF($E18="y",(($C18*J$14)*(1+$C$3)*(1+$C$3)*(1+$C$3)*(1+$C$3)),($C18*J$14)),0)</f>
        <v>0</v>
      </c>
      <c r="K18" s="141">
        <f>SUM(F18:J18)</f>
        <v>0</v>
      </c>
    </row>
    <row r="20" spans="2:11" x14ac:dyDescent="0.35">
      <c r="B20" s="657" t="s">
        <v>120</v>
      </c>
      <c r="C20" s="658"/>
      <c r="D20" s="142" t="s">
        <v>112</v>
      </c>
      <c r="E20" s="85"/>
      <c r="F20" s="661" t="s">
        <v>57</v>
      </c>
      <c r="G20" s="649" t="s">
        <v>58</v>
      </c>
      <c r="H20" s="649" t="s">
        <v>59</v>
      </c>
      <c r="I20" s="649" t="s">
        <v>60</v>
      </c>
      <c r="J20" s="651" t="s">
        <v>61</v>
      </c>
      <c r="K20" s="653" t="s">
        <v>48</v>
      </c>
    </row>
    <row r="21" spans="2:11" x14ac:dyDescent="0.35">
      <c r="B21" s="659"/>
      <c r="C21" s="660"/>
      <c r="D21" s="143" t="s">
        <v>113</v>
      </c>
      <c r="E21" s="84"/>
      <c r="F21" s="662"/>
      <c r="G21" s="650"/>
      <c r="H21" s="650"/>
      <c r="I21" s="650"/>
      <c r="J21" s="652"/>
      <c r="K21" s="654"/>
    </row>
    <row r="22" spans="2:11" ht="24.5" x14ac:dyDescent="0.35">
      <c r="B22" s="655" t="s">
        <v>117</v>
      </c>
      <c r="C22" s="656"/>
      <c r="D22" s="133"/>
      <c r="E22" s="134" t="s">
        <v>114</v>
      </c>
      <c r="F22" s="434">
        <v>0</v>
      </c>
      <c r="G22" s="435">
        <v>0</v>
      </c>
      <c r="H22" s="435">
        <v>0</v>
      </c>
      <c r="I22" s="435">
        <v>0</v>
      </c>
      <c r="J22" s="436">
        <v>0</v>
      </c>
      <c r="K22" s="138">
        <f>SUM(F22:J22)</f>
        <v>0</v>
      </c>
    </row>
    <row r="23" spans="2:11" ht="18.75" customHeight="1" x14ac:dyDescent="0.35">
      <c r="B23" s="126" t="s">
        <v>115</v>
      </c>
      <c r="C23" s="437">
        <v>0</v>
      </c>
      <c r="D23" s="127" t="s">
        <v>115</v>
      </c>
      <c r="E23" s="440" t="s">
        <v>118</v>
      </c>
      <c r="F23" s="131">
        <f>$C23*F$22</f>
        <v>0</v>
      </c>
      <c r="G23" s="135">
        <f>ROUND(IF($E23="y",(($C23*G$22)*(1+$C$3)),($C23*G$22)),0)</f>
        <v>0</v>
      </c>
      <c r="H23" s="135">
        <f>ROUND(IF($E23="y",(($C23*H$22)*(1+$C$3)*(1+$C$3)),($C23*H$22)),0)</f>
        <v>0</v>
      </c>
      <c r="I23" s="135">
        <f>ROUND(IF($E23="y",(($C23*I$22)*(1+$C$3)*(1+$C$3)*(1+$C$3)),($C23*I$22)),0)</f>
        <v>0</v>
      </c>
      <c r="J23" s="132">
        <f>ROUND(IF($E23="y",(($C23*J$22)*(1+$C$3)*(1+$C$3)*(1+$C$3)*(1+$C$3)),($C23*J$22)),0)</f>
        <v>0</v>
      </c>
      <c r="K23" s="139">
        <f>SUM(F23:J23)</f>
        <v>0</v>
      </c>
    </row>
    <row r="24" spans="2:11" ht="18.75" customHeight="1" x14ac:dyDescent="0.35">
      <c r="B24" s="128" t="s">
        <v>116</v>
      </c>
      <c r="C24" s="438">
        <v>0</v>
      </c>
      <c r="D24" s="128" t="s">
        <v>116</v>
      </c>
      <c r="E24" s="441" t="s">
        <v>118</v>
      </c>
      <c r="F24" s="131">
        <f>$C24*F$22</f>
        <v>0</v>
      </c>
      <c r="G24" s="135">
        <f>ROUND(IF($E24="y",(($C24*G$22)*(1+$C$3)),($C24*G$22)),0)</f>
        <v>0</v>
      </c>
      <c r="H24" s="135">
        <f>ROUND(IF($E24="y",(($C24*H$22)*(1+$C$3)*(1+$C$3)),($C24*H$22)),0)</f>
        <v>0</v>
      </c>
      <c r="I24" s="135">
        <f>ROUND(IF($E24="y",(($C24*I$22)*(1+$C$3)*(1+$C$3)*(1+$C$3)),($C24*I$22)),0)</f>
        <v>0</v>
      </c>
      <c r="J24" s="132">
        <f>ROUND(IF($E24="y",(($C24*J$22)*(1+$C$3)*(1+$C$3)*(1+$C$3)*(1+$C$3)),($C24*J$22)),0)</f>
        <v>0</v>
      </c>
      <c r="K24" s="140">
        <f>SUM(F24:J24)</f>
        <v>0</v>
      </c>
    </row>
    <row r="25" spans="2:11" ht="18" customHeight="1" x14ac:dyDescent="0.35">
      <c r="B25" s="128" t="s">
        <v>74</v>
      </c>
      <c r="C25" s="438">
        <v>0</v>
      </c>
      <c r="D25" s="128" t="s">
        <v>74</v>
      </c>
      <c r="E25" s="441" t="s">
        <v>118</v>
      </c>
      <c r="F25" s="131">
        <f>$C25*F$22</f>
        <v>0</v>
      </c>
      <c r="G25" s="135">
        <f>ROUND(IF($E25="y",(($C25*G$22)*(1+$C$3)),($C25*G$22)),0)</f>
        <v>0</v>
      </c>
      <c r="H25" s="135">
        <f>ROUND(IF($E25="y",(($C25*H$22)*(1+$C$3)*(1+$C$3)),($C25*H$22)),0)</f>
        <v>0</v>
      </c>
      <c r="I25" s="135">
        <f>ROUND(IF($E25="y",(($C25*I$22)*(1+$C$3)*(1+$C$3)*(1+$C$3)),($C25*I$22)),0)</f>
        <v>0</v>
      </c>
      <c r="J25" s="132">
        <f>ROUND(IF($E25="y",(($C25*J$22)*(1+$C$3)*(1+$C$3)*(1+$C$3)*(1+$C$3)),($C25*J$22)),0)</f>
        <v>0</v>
      </c>
      <c r="K25" s="140">
        <f>SUM(F25:J25)</f>
        <v>0</v>
      </c>
    </row>
    <row r="26" spans="2:11" ht="18.75" customHeight="1" x14ac:dyDescent="0.35">
      <c r="B26" s="127" t="s">
        <v>74</v>
      </c>
      <c r="C26" s="439">
        <v>0</v>
      </c>
      <c r="D26" s="107" t="s">
        <v>74</v>
      </c>
      <c r="E26" s="442" t="s">
        <v>118</v>
      </c>
      <c r="F26" s="131">
        <f>$C26*F$22</f>
        <v>0</v>
      </c>
      <c r="G26" s="135">
        <f>ROUND(IF($E26="y",(($C26*G$22)*(1+$C$3)),($C26*G$22)),0)</f>
        <v>0</v>
      </c>
      <c r="H26" s="135">
        <f>ROUND(IF($E26="y",(($C26*H$22)*(1+$C$3)*(1+$C$3)),($C26*H$22)),0)</f>
        <v>0</v>
      </c>
      <c r="I26" s="135">
        <f>ROUND(IF($E26="y",(($C26*I$22)*(1+$C$3)*(1+$C$3)*(1+$C$3)),($C26*I$22)),0)</f>
        <v>0</v>
      </c>
      <c r="J26" s="132">
        <f>ROUND(IF($E26="y",(($C26*J$22)*(1+$C$3)*(1+$C$3)*(1+$C$3)*(1+$C$3)),($C26*J$22)),0)</f>
        <v>0</v>
      </c>
      <c r="K26" s="141">
        <f>SUM(F26:J26)</f>
        <v>0</v>
      </c>
    </row>
    <row r="28" spans="2:11" x14ac:dyDescent="0.35">
      <c r="B28" s="657" t="s">
        <v>121</v>
      </c>
      <c r="C28" s="658"/>
      <c r="D28" s="142" t="s">
        <v>112</v>
      </c>
      <c r="E28" s="85"/>
      <c r="F28" s="661" t="s">
        <v>57</v>
      </c>
      <c r="G28" s="649" t="s">
        <v>58</v>
      </c>
      <c r="H28" s="649" t="s">
        <v>59</v>
      </c>
      <c r="I28" s="649" t="s">
        <v>60</v>
      </c>
      <c r="J28" s="651" t="s">
        <v>61</v>
      </c>
      <c r="K28" s="653" t="s">
        <v>48</v>
      </c>
    </row>
    <row r="29" spans="2:11" x14ac:dyDescent="0.35">
      <c r="B29" s="659"/>
      <c r="C29" s="660"/>
      <c r="D29" s="143" t="s">
        <v>113</v>
      </c>
      <c r="E29" s="84"/>
      <c r="F29" s="662"/>
      <c r="G29" s="650"/>
      <c r="H29" s="650"/>
      <c r="I29" s="650"/>
      <c r="J29" s="652"/>
      <c r="K29" s="654"/>
    </row>
    <row r="30" spans="2:11" ht="24.5" x14ac:dyDescent="0.35">
      <c r="B30" s="655" t="s">
        <v>117</v>
      </c>
      <c r="C30" s="656"/>
      <c r="D30" s="133"/>
      <c r="E30" s="134" t="s">
        <v>114</v>
      </c>
      <c r="F30" s="434">
        <v>0</v>
      </c>
      <c r="G30" s="435">
        <v>0</v>
      </c>
      <c r="H30" s="435">
        <v>0</v>
      </c>
      <c r="I30" s="435">
        <v>0</v>
      </c>
      <c r="J30" s="436">
        <v>0</v>
      </c>
      <c r="K30" s="138">
        <f>SUM(F30:J30)</f>
        <v>0</v>
      </c>
    </row>
    <row r="31" spans="2:11" ht="18.75" customHeight="1" x14ac:dyDescent="0.35">
      <c r="B31" s="126" t="s">
        <v>115</v>
      </c>
      <c r="C31" s="437">
        <v>0</v>
      </c>
      <c r="D31" s="127" t="s">
        <v>115</v>
      </c>
      <c r="E31" s="440" t="s">
        <v>118</v>
      </c>
      <c r="F31" s="131">
        <f>$C31*F$30</f>
        <v>0</v>
      </c>
      <c r="G31" s="135">
        <f>ROUND(IF($E31="y",(($C31*G$30)*(1+$C$3)),($C31*G$30)),0)</f>
        <v>0</v>
      </c>
      <c r="H31" s="135">
        <f>ROUND(IF($E31="y",(($C31*H$30)*(1+$C$3)*(1+$C$3)),($C31*H$30)),0)</f>
        <v>0</v>
      </c>
      <c r="I31" s="135">
        <f>ROUND(IF($E31="y",(($C31*I$30)*(1+$C$3)*(1+$C$3)*(1+$C$3)),($C31*I$30)),0)</f>
        <v>0</v>
      </c>
      <c r="J31" s="132">
        <f>ROUND(IF($E31="y",(($C31*J$30)*(1+$C$3)*(1+$C$3)*(1+$C$3)*(1+$C$3)),($C31*J$30)),0)</f>
        <v>0</v>
      </c>
      <c r="K31" s="139">
        <f>SUM(F31:J31)</f>
        <v>0</v>
      </c>
    </row>
    <row r="32" spans="2:11" ht="18.75" customHeight="1" x14ac:dyDescent="0.35">
      <c r="B32" s="128" t="s">
        <v>116</v>
      </c>
      <c r="C32" s="438">
        <v>0</v>
      </c>
      <c r="D32" s="128" t="s">
        <v>116</v>
      </c>
      <c r="E32" s="441" t="s">
        <v>118</v>
      </c>
      <c r="F32" s="131">
        <f>$C32*F$30</f>
        <v>0</v>
      </c>
      <c r="G32" s="135">
        <f>ROUND(IF($E32="y",(($C32*G$30)*(1+$C$3)),($C32*G$30)),0)</f>
        <v>0</v>
      </c>
      <c r="H32" s="135">
        <f>ROUND(IF($E32="y",(($C32*H$30)*(1+$C$3)*(1+$C$3)),($C32*H$30)),0)</f>
        <v>0</v>
      </c>
      <c r="I32" s="135">
        <f>ROUND(IF($E32="y",(($C32*I$30)*(1+$C$3)*(1+$C$3)*(1+$C$3)),($C32*I$30)),0)</f>
        <v>0</v>
      </c>
      <c r="J32" s="132">
        <f>ROUND(IF($E32="y",(($C32*J$30)*(1+$C$3)*(1+$C$3)*(1+$C$3)*(1+$C$3)),($C32*J$30)),0)</f>
        <v>0</v>
      </c>
      <c r="K32" s="140">
        <f>SUM(F32:J32)</f>
        <v>0</v>
      </c>
    </row>
    <row r="33" spans="2:13" ht="18.75" customHeight="1" x14ac:dyDescent="0.35">
      <c r="B33" s="128" t="s">
        <v>74</v>
      </c>
      <c r="C33" s="438">
        <v>0</v>
      </c>
      <c r="D33" s="128" t="s">
        <v>74</v>
      </c>
      <c r="E33" s="441" t="s">
        <v>118</v>
      </c>
      <c r="F33" s="131">
        <f>$C33*F$30</f>
        <v>0</v>
      </c>
      <c r="G33" s="135">
        <f>ROUND(IF($E33="y",(($C33*G$30)*(1+$C$3)),($C33*G$30)),0)</f>
        <v>0</v>
      </c>
      <c r="H33" s="135">
        <f>ROUND(IF($E33="y",(($C33*H$30)*(1+$C$3)*(1+$C$3)),($C33*H$30)),0)</f>
        <v>0</v>
      </c>
      <c r="I33" s="135">
        <f>ROUND(IF($E33="y",(($C33*I$30)*(1+$C$3)*(1+$C$3)*(1+$C$3)),($C33*I$30)),0)</f>
        <v>0</v>
      </c>
      <c r="J33" s="132">
        <f>ROUND(IF($E33="y",(($C33*J$30)*(1+$C$3)*(1+$C$3)*(1+$C$3)*(1+$C$3)),($C33*J$30)),0)</f>
        <v>0</v>
      </c>
      <c r="K33" s="140">
        <f>SUM(F33:J33)</f>
        <v>0</v>
      </c>
    </row>
    <row r="34" spans="2:13" ht="18.75" customHeight="1" x14ac:dyDescent="0.35">
      <c r="B34" s="127" t="s">
        <v>74</v>
      </c>
      <c r="C34" s="439">
        <v>0</v>
      </c>
      <c r="D34" s="107" t="s">
        <v>74</v>
      </c>
      <c r="E34" s="442" t="s">
        <v>118</v>
      </c>
      <c r="F34" s="131">
        <f>$C34*F$30</f>
        <v>0</v>
      </c>
      <c r="G34" s="135">
        <f>ROUND(IF($E34="y",(($C34*G$30)*(1+$C$3)),($C34*G$30)),0)</f>
        <v>0</v>
      </c>
      <c r="H34" s="135">
        <f>ROUND(IF($E34="y",(($C34*H$30)*(1+$C$3)*(1+$C$3)),($C34*H$30)),0)</f>
        <v>0</v>
      </c>
      <c r="I34" s="135">
        <f>ROUND(IF($E34="y",(($C34*I$30)*(1+$C$3)*(1+$C$3)*(1+$C$3)),($C34*I$30)),0)</f>
        <v>0</v>
      </c>
      <c r="J34" s="132">
        <f>ROUND(IF($E34="y",(($C34*J$30)*(1+$C$3)*(1+$C$3)*(1+$C$3)*(1+$C$3)),($C34*J$30)),0)</f>
        <v>0</v>
      </c>
      <c r="K34" s="141">
        <f>SUM(F34:J34)</f>
        <v>0</v>
      </c>
    </row>
    <row r="36" spans="2:13" x14ac:dyDescent="0.35">
      <c r="B36" s="657" t="s">
        <v>122</v>
      </c>
      <c r="C36" s="658"/>
      <c r="D36" s="142" t="s">
        <v>112</v>
      </c>
      <c r="E36" s="85"/>
      <c r="F36" s="661" t="s">
        <v>57</v>
      </c>
      <c r="G36" s="649" t="s">
        <v>58</v>
      </c>
      <c r="H36" s="649" t="s">
        <v>59</v>
      </c>
      <c r="I36" s="649" t="s">
        <v>60</v>
      </c>
      <c r="J36" s="651" t="s">
        <v>61</v>
      </c>
      <c r="K36" s="653" t="s">
        <v>48</v>
      </c>
    </row>
    <row r="37" spans="2:13" x14ac:dyDescent="0.35">
      <c r="B37" s="659"/>
      <c r="C37" s="660"/>
      <c r="D37" s="143" t="s">
        <v>113</v>
      </c>
      <c r="E37" s="84"/>
      <c r="F37" s="662"/>
      <c r="G37" s="650"/>
      <c r="H37" s="650"/>
      <c r="I37" s="650"/>
      <c r="J37" s="652"/>
      <c r="K37" s="654"/>
    </row>
    <row r="38" spans="2:13" ht="24.5" x14ac:dyDescent="0.35">
      <c r="B38" s="655" t="s">
        <v>117</v>
      </c>
      <c r="C38" s="656"/>
      <c r="D38" s="133"/>
      <c r="E38" s="134" t="s">
        <v>114</v>
      </c>
      <c r="F38" s="434">
        <v>0</v>
      </c>
      <c r="G38" s="435">
        <v>0</v>
      </c>
      <c r="H38" s="435">
        <v>0</v>
      </c>
      <c r="I38" s="435">
        <v>0</v>
      </c>
      <c r="J38" s="436">
        <v>0</v>
      </c>
      <c r="K38" s="138">
        <f>SUM(F38:J38)</f>
        <v>0</v>
      </c>
    </row>
    <row r="39" spans="2:13" ht="18.75" customHeight="1" x14ac:dyDescent="0.35">
      <c r="B39" s="126" t="s">
        <v>115</v>
      </c>
      <c r="C39" s="437">
        <v>0</v>
      </c>
      <c r="D39" s="127" t="s">
        <v>115</v>
      </c>
      <c r="E39" s="440" t="s">
        <v>118</v>
      </c>
      <c r="F39" s="131">
        <f>$C39*F$38</f>
        <v>0</v>
      </c>
      <c r="G39" s="135">
        <f>ROUND(IF($E39="y",(($C39*G$38)*(1+$C$3)),($C39*G$38)),0)</f>
        <v>0</v>
      </c>
      <c r="H39" s="135">
        <f>ROUND(IF($E39="y",(($C39*H$38)*(1+$C$3)*(1+$C$3)),($C39*H$38)),0)</f>
        <v>0</v>
      </c>
      <c r="I39" s="135">
        <f>ROUND(IF($E39="y",(($C39*I$38)*(1+$C$3)*(1+$C$3)*(1+$C$3)),($C39*I$38)),0)</f>
        <v>0</v>
      </c>
      <c r="J39" s="132">
        <f>ROUND(IF($E39="y",(($C39*J$38)*(1+$C$3)*(1+$C$3)*(1+$C$3)*(1+$C$3)),($C39*J$38)),0)</f>
        <v>0</v>
      </c>
      <c r="K39" s="139">
        <f>SUM(F39:J39)</f>
        <v>0</v>
      </c>
    </row>
    <row r="40" spans="2:13" ht="18.75" customHeight="1" x14ac:dyDescent="0.35">
      <c r="B40" s="128" t="s">
        <v>116</v>
      </c>
      <c r="C40" s="438">
        <v>0</v>
      </c>
      <c r="D40" s="128" t="s">
        <v>116</v>
      </c>
      <c r="E40" s="441" t="s">
        <v>118</v>
      </c>
      <c r="F40" s="131">
        <f>$C40*F$38</f>
        <v>0</v>
      </c>
      <c r="G40" s="135">
        <f>ROUND(IF($E40="y",(($C40*G$38)*(1+$C$3)),($C40*G$38)),0)</f>
        <v>0</v>
      </c>
      <c r="H40" s="135">
        <f>ROUND(IF($E40="y",(($C40*H$38)*(1+$C$3)*(1+$C$3)),($C40*H$38)),0)</f>
        <v>0</v>
      </c>
      <c r="I40" s="135">
        <f>ROUND(IF($E40="y",(($C40*I$38)*(1+$C$3)*(1+$C$3)*(1+$C$3)),($C40*I$38)),0)</f>
        <v>0</v>
      </c>
      <c r="J40" s="132">
        <f>ROUND(IF($E40="y",(($C40*J$38)*(1+$C$3)*(1+$C$3)*(1+$C$3)*(1+$C$3)),($C40*J$38)),0)</f>
        <v>0</v>
      </c>
      <c r="K40" s="140">
        <f>SUM(F40:J40)</f>
        <v>0</v>
      </c>
    </row>
    <row r="41" spans="2:13" ht="18.75" customHeight="1" x14ac:dyDescent="0.35">
      <c r="B41" s="128" t="s">
        <v>74</v>
      </c>
      <c r="C41" s="438">
        <v>0</v>
      </c>
      <c r="D41" s="128" t="s">
        <v>74</v>
      </c>
      <c r="E41" s="441" t="s">
        <v>118</v>
      </c>
      <c r="F41" s="131">
        <f>$C41*F$38</f>
        <v>0</v>
      </c>
      <c r="G41" s="135">
        <f>ROUND(IF($E41="y",(($C41*G$38)*(1+$C$3)),($C41*G$38)),0)</f>
        <v>0</v>
      </c>
      <c r="H41" s="135">
        <f>ROUND(IF($E41="y",(($C41*H$38)*(1+$C$3)*(1+$C$3)),($C41*H$38)),0)</f>
        <v>0</v>
      </c>
      <c r="I41" s="135">
        <f>ROUND(IF($E41="y",(($C41*I$38)*(1+$C$3)*(1+$C$3)*(1+$C$3)),($C41*I$38)),0)</f>
        <v>0</v>
      </c>
      <c r="J41" s="132">
        <f>ROUND(IF($E41="y",(($C41*J$38)*(1+$C$3)*(1+$C$3)*(1+$C$3)*(1+$C$3)),($C41*J$38)),0)</f>
        <v>0</v>
      </c>
      <c r="K41" s="140">
        <f>SUM(F41:J41)</f>
        <v>0</v>
      </c>
    </row>
    <row r="42" spans="2:13" ht="18.75" customHeight="1" x14ac:dyDescent="0.35">
      <c r="B42" s="127" t="s">
        <v>74</v>
      </c>
      <c r="C42" s="439">
        <v>0</v>
      </c>
      <c r="D42" s="107" t="s">
        <v>74</v>
      </c>
      <c r="E42" s="442" t="s">
        <v>118</v>
      </c>
      <c r="F42" s="131">
        <f>$C42*F$38</f>
        <v>0</v>
      </c>
      <c r="G42" s="135">
        <f>ROUND(IF($E42="y",(($C42*G$38)*(1+$C$3)),($C42*G$38)),0)</f>
        <v>0</v>
      </c>
      <c r="H42" s="135">
        <f>ROUND(IF($E42="y",(($C42*H$38)*(1+$C$3)*(1+$C$3)),($C42*H$38)),0)</f>
        <v>0</v>
      </c>
      <c r="I42" s="135">
        <f>ROUND(IF($E42="y",(($C42*I$38)*(1+$C$3)*(1+$C$3)*(1+$C$3)),($C42*I$38)),0)</f>
        <v>0</v>
      </c>
      <c r="J42" s="132">
        <f>ROUND(IF($E42="y",(($C42*J$38)*(1+$C$3)*(1+$C$3)*(1+$C$3)*(1+$C$3)),($C42*J$38)),0)</f>
        <v>0</v>
      </c>
      <c r="K42" s="141">
        <f>SUM(F42:J42)</f>
        <v>0</v>
      </c>
    </row>
    <row r="43" spans="2:13" ht="15" thickBot="1" x14ac:dyDescent="0.4"/>
    <row r="44" spans="2:13" ht="22.75" customHeight="1" thickBot="1" x14ac:dyDescent="0.4">
      <c r="F44" s="645" t="s">
        <v>125</v>
      </c>
      <c r="G44" s="646"/>
      <c r="H44" s="646"/>
      <c r="I44" s="646"/>
      <c r="J44" s="646"/>
      <c r="K44" s="647"/>
      <c r="M44" s="147" t="s">
        <v>123</v>
      </c>
    </row>
    <row r="45" spans="2:13" ht="20.25" customHeight="1" x14ac:dyDescent="0.35">
      <c r="F45" s="149" t="s">
        <v>57</v>
      </c>
      <c r="G45" s="144" t="s">
        <v>58</v>
      </c>
      <c r="H45" s="144" t="s">
        <v>59</v>
      </c>
      <c r="I45" s="144" t="s">
        <v>60</v>
      </c>
      <c r="J45" s="145" t="s">
        <v>61</v>
      </c>
      <c r="K45" s="150" t="s">
        <v>48</v>
      </c>
      <c r="M45" s="148" t="s">
        <v>124</v>
      </c>
    </row>
    <row r="46" spans="2:13" ht="20.25" customHeight="1" x14ac:dyDescent="0.35">
      <c r="D46" s="648" t="s">
        <v>114</v>
      </c>
      <c r="E46" s="648"/>
      <c r="F46" s="256">
        <f t="shared" ref="F46:J50" si="0">F6+F14+F22+F30+F38</f>
        <v>0</v>
      </c>
      <c r="G46" s="257">
        <f t="shared" si="0"/>
        <v>0</v>
      </c>
      <c r="H46" s="257">
        <f t="shared" si="0"/>
        <v>0</v>
      </c>
      <c r="I46" s="257">
        <f t="shared" si="0"/>
        <v>0</v>
      </c>
      <c r="J46" s="257">
        <f t="shared" si="0"/>
        <v>0</v>
      </c>
      <c r="K46" s="258">
        <f>SUM(F46:J46)</f>
        <v>0</v>
      </c>
      <c r="M46" t="b">
        <f>IF(K46=SUM(K14+K22+K30+K38+K6),TRUE)</f>
        <v>1</v>
      </c>
    </row>
    <row r="47" spans="2:13" ht="20.25" customHeight="1" x14ac:dyDescent="0.35">
      <c r="D47" s="644" t="s">
        <v>115</v>
      </c>
      <c r="E47" s="644"/>
      <c r="F47" s="151">
        <f t="shared" si="0"/>
        <v>0</v>
      </c>
      <c r="G47" s="146">
        <f t="shared" si="0"/>
        <v>0</v>
      </c>
      <c r="H47" s="146">
        <f t="shared" si="0"/>
        <v>0</v>
      </c>
      <c r="I47" s="146">
        <f t="shared" si="0"/>
        <v>0</v>
      </c>
      <c r="J47" s="146">
        <f t="shared" si="0"/>
        <v>0</v>
      </c>
      <c r="K47" s="152">
        <f>SUM(F47:J47)</f>
        <v>0</v>
      </c>
      <c r="M47" t="b">
        <f>IF(K47=SUM(K15+K23+K31+K39+K7),TRUE)</f>
        <v>1</v>
      </c>
    </row>
    <row r="48" spans="2:13" ht="20.25" customHeight="1" x14ac:dyDescent="0.35">
      <c r="D48" s="644" t="s">
        <v>116</v>
      </c>
      <c r="E48" s="644"/>
      <c r="F48" s="151">
        <f t="shared" si="0"/>
        <v>0</v>
      </c>
      <c r="G48" s="146">
        <f t="shared" si="0"/>
        <v>0</v>
      </c>
      <c r="H48" s="146">
        <f t="shared" si="0"/>
        <v>0</v>
      </c>
      <c r="I48" s="146">
        <f t="shared" si="0"/>
        <v>0</v>
      </c>
      <c r="J48" s="146">
        <f t="shared" si="0"/>
        <v>0</v>
      </c>
      <c r="K48" s="152">
        <f>SUM(F48:J48)</f>
        <v>0</v>
      </c>
      <c r="M48" t="b">
        <f>IF(K48=SUM(K16+K24+K32+K40+K8),TRUE)</f>
        <v>1</v>
      </c>
    </row>
    <row r="49" spans="4:13" ht="20.25" customHeight="1" x14ac:dyDescent="0.35">
      <c r="D49" s="644" t="s">
        <v>74</v>
      </c>
      <c r="E49" s="644"/>
      <c r="F49" s="151">
        <f t="shared" si="0"/>
        <v>0</v>
      </c>
      <c r="G49" s="146">
        <f t="shared" si="0"/>
        <v>0</v>
      </c>
      <c r="H49" s="146">
        <f t="shared" si="0"/>
        <v>0</v>
      </c>
      <c r="I49" s="146">
        <f t="shared" si="0"/>
        <v>0</v>
      </c>
      <c r="J49" s="146">
        <f t="shared" si="0"/>
        <v>0</v>
      </c>
      <c r="K49" s="152">
        <f>SUM(F49:J49)</f>
        <v>0</v>
      </c>
      <c r="M49" t="b">
        <f>IF(K49=SUM(K17+K25+K33+K41+K9),TRUE)</f>
        <v>1</v>
      </c>
    </row>
    <row r="50" spans="4:13" ht="21" customHeight="1" x14ac:dyDescent="0.35">
      <c r="D50" s="644" t="s">
        <v>74</v>
      </c>
      <c r="E50" s="644"/>
      <c r="F50" s="151">
        <f t="shared" si="0"/>
        <v>0</v>
      </c>
      <c r="G50" s="146">
        <f t="shared" si="0"/>
        <v>0</v>
      </c>
      <c r="H50" s="146">
        <f t="shared" si="0"/>
        <v>0</v>
      </c>
      <c r="I50" s="146">
        <f t="shared" si="0"/>
        <v>0</v>
      </c>
      <c r="J50" s="146">
        <f t="shared" si="0"/>
        <v>0</v>
      </c>
      <c r="K50" s="152">
        <f>SUM(F50:J50)</f>
        <v>0</v>
      </c>
      <c r="M50" t="b">
        <f>IF(K50=SUM(K18+K26+K34+K42+K10),TRUE)</f>
        <v>1</v>
      </c>
    </row>
    <row r="51" spans="4:13" ht="21" customHeight="1" thickBot="1" x14ac:dyDescent="0.4">
      <c r="D51" s="643" t="s">
        <v>48</v>
      </c>
      <c r="E51" s="643"/>
      <c r="F51" s="153">
        <f t="shared" ref="F51:K51" si="1">SUM(F47:F50)</f>
        <v>0</v>
      </c>
      <c r="G51" s="154">
        <f t="shared" si="1"/>
        <v>0</v>
      </c>
      <c r="H51" s="154">
        <f t="shared" si="1"/>
        <v>0</v>
      </c>
      <c r="I51" s="154">
        <f t="shared" si="1"/>
        <v>0</v>
      </c>
      <c r="J51" s="154">
        <f t="shared" si="1"/>
        <v>0</v>
      </c>
      <c r="K51" s="155">
        <f t="shared" si="1"/>
        <v>0</v>
      </c>
      <c r="M51" t="b">
        <f>IF(K51=SUM(F51:J51),TRUE)</f>
        <v>1</v>
      </c>
    </row>
  </sheetData>
  <sheetProtection algorithmName="SHA-512" hashValue="FHVJ1mkHalkhTimC+StOTUVXOZmqEYzAw81QanESq4PEGXFVPZrUgkcDrq1eI1tKF0cM8CKymXu5e4344ahu7A==" saltValue="1OqUF9EFQRSt/G4KC4FGeA==" spinCount="100000" sheet="1" objects="1" scenarios="1"/>
  <mergeCells count="48">
    <mergeCell ref="B30:C30"/>
    <mergeCell ref="J20:J21"/>
    <mergeCell ref="K20:K21"/>
    <mergeCell ref="B22:C22"/>
    <mergeCell ref="B28:C29"/>
    <mergeCell ref="F28:F29"/>
    <mergeCell ref="G28:G29"/>
    <mergeCell ref="H28:H29"/>
    <mergeCell ref="I28:I29"/>
    <mergeCell ref="J28:J29"/>
    <mergeCell ref="K28:K29"/>
    <mergeCell ref="I20:I21"/>
    <mergeCell ref="B14:C14"/>
    <mergeCell ref="B20:C21"/>
    <mergeCell ref="F20:F21"/>
    <mergeCell ref="G20:G21"/>
    <mergeCell ref="H20:H21"/>
    <mergeCell ref="B6:C6"/>
    <mergeCell ref="B4:C5"/>
    <mergeCell ref="F4:F5"/>
    <mergeCell ref="G4:G5"/>
    <mergeCell ref="H4:H5"/>
    <mergeCell ref="B12:C13"/>
    <mergeCell ref="F12:F13"/>
    <mergeCell ref="G12:G13"/>
    <mergeCell ref="H12:H13"/>
    <mergeCell ref="I12:I13"/>
    <mergeCell ref="B38:C38"/>
    <mergeCell ref="B36:C37"/>
    <mergeCell ref="F36:F37"/>
    <mergeCell ref="G36:G37"/>
    <mergeCell ref="H36:H37"/>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
  <sheetViews>
    <sheetView workbookViewId="0">
      <selection activeCell="D9" sqref="D9"/>
    </sheetView>
  </sheetViews>
  <sheetFormatPr defaultRowHeight="14.5" x14ac:dyDescent="0.35"/>
  <cols>
    <col min="1" max="1" width="23.81640625" customWidth="1"/>
    <col min="2" max="2" width="10.453125" bestFit="1" customWidth="1"/>
    <col min="5" max="5" width="10.453125" bestFit="1" customWidth="1"/>
  </cols>
  <sheetData>
    <row r="1" spans="1:15" ht="22.75" customHeight="1" x14ac:dyDescent="0.35">
      <c r="A1" s="203" t="s">
        <v>165</v>
      </c>
      <c r="C1" s="619" t="s">
        <v>314</v>
      </c>
      <c r="D1" s="619"/>
      <c r="E1" s="619"/>
    </row>
    <row r="2" spans="1:15" ht="15.5" x14ac:dyDescent="0.35">
      <c r="A2" s="203"/>
      <c r="C2" s="255"/>
      <c r="D2" s="255"/>
      <c r="E2" s="255"/>
    </row>
    <row r="3" spans="1:15" ht="15" thickBot="1" x14ac:dyDescent="0.4"/>
    <row r="4" spans="1:15" ht="21" customHeight="1" x14ac:dyDescent="0.35">
      <c r="A4" s="672" t="s">
        <v>7</v>
      </c>
      <c r="B4" s="665" t="s">
        <v>142</v>
      </c>
      <c r="C4" s="666" t="s">
        <v>143</v>
      </c>
      <c r="D4" s="665" t="s">
        <v>57</v>
      </c>
      <c r="E4" s="665"/>
      <c r="F4" s="671" t="s">
        <v>58</v>
      </c>
      <c r="G4" s="666"/>
      <c r="H4" s="665" t="s">
        <v>59</v>
      </c>
      <c r="I4" s="665"/>
      <c r="J4" s="671" t="s">
        <v>60</v>
      </c>
      <c r="K4" s="666"/>
      <c r="L4" s="665" t="s">
        <v>61</v>
      </c>
      <c r="M4" s="666"/>
      <c r="N4" s="663" t="s">
        <v>48</v>
      </c>
      <c r="O4" s="664"/>
    </row>
    <row r="5" spans="1:15" x14ac:dyDescent="0.35">
      <c r="A5" s="672"/>
      <c r="B5" s="665"/>
      <c r="C5" s="666"/>
      <c r="D5" s="411" t="s">
        <v>105</v>
      </c>
      <c r="E5" s="421" t="s">
        <v>76</v>
      </c>
      <c r="F5" s="422" t="s">
        <v>105</v>
      </c>
      <c r="G5" s="421" t="s">
        <v>76</v>
      </c>
      <c r="H5" s="411" t="s">
        <v>105</v>
      </c>
      <c r="I5" s="421" t="s">
        <v>76</v>
      </c>
      <c r="J5" s="422" t="s">
        <v>105</v>
      </c>
      <c r="K5" s="421" t="s">
        <v>76</v>
      </c>
      <c r="L5" s="411" t="s">
        <v>105</v>
      </c>
      <c r="M5" s="202" t="s">
        <v>76</v>
      </c>
      <c r="N5" s="259" t="s">
        <v>105</v>
      </c>
      <c r="O5" s="260" t="s">
        <v>76</v>
      </c>
    </row>
    <row r="6" spans="1:15" x14ac:dyDescent="0.35">
      <c r="A6" s="423"/>
      <c r="B6" s="424"/>
      <c r="C6" s="425"/>
      <c r="D6" s="426"/>
      <c r="E6" s="158">
        <f>D6*$B6</f>
        <v>0</v>
      </c>
      <c r="F6" s="425"/>
      <c r="G6" s="158">
        <f>F6*$B6</f>
        <v>0</v>
      </c>
      <c r="H6" s="426"/>
      <c r="I6" s="158">
        <f>H6*$B6</f>
        <v>0</v>
      </c>
      <c r="J6" s="425"/>
      <c r="K6" s="158">
        <f>J6*$B6</f>
        <v>0</v>
      </c>
      <c r="L6" s="426"/>
      <c r="M6" s="199">
        <f>L6*$B6</f>
        <v>0</v>
      </c>
      <c r="N6" s="261">
        <f>D6+F6+H6+J6+L6</f>
        <v>0</v>
      </c>
      <c r="O6" s="262">
        <f>E6+G6+I6+K6+M6</f>
        <v>0</v>
      </c>
    </row>
    <row r="7" spans="1:15" x14ac:dyDescent="0.35">
      <c r="A7" s="427"/>
      <c r="B7" s="428"/>
      <c r="C7" s="429"/>
      <c r="D7" s="430"/>
      <c r="E7" s="159">
        <f t="shared" ref="E7:E14" si="0">D7*$B7</f>
        <v>0</v>
      </c>
      <c r="F7" s="429"/>
      <c r="G7" s="159">
        <f t="shared" ref="G7:G14" si="1">F7*$B7</f>
        <v>0</v>
      </c>
      <c r="H7" s="430"/>
      <c r="I7" s="159">
        <f t="shared" ref="I7:I14" si="2">H7*$B7</f>
        <v>0</v>
      </c>
      <c r="J7" s="429"/>
      <c r="K7" s="159">
        <f t="shared" ref="K7:K14" si="3">J7*$B7</f>
        <v>0</v>
      </c>
      <c r="L7" s="430"/>
      <c r="M7" s="200">
        <f t="shared" ref="M7:M14" si="4">L7*$B7</f>
        <v>0</v>
      </c>
      <c r="N7" s="263">
        <f t="shared" ref="N7:N14" si="5">D7+F7+H7+J7+L7</f>
        <v>0</v>
      </c>
      <c r="O7" s="264">
        <f t="shared" ref="O7:O14" si="6">E7+G7+I7+K7+M7</f>
        <v>0</v>
      </c>
    </row>
    <row r="8" spans="1:15" x14ac:dyDescent="0.35">
      <c r="A8" s="427"/>
      <c r="B8" s="428"/>
      <c r="C8" s="429"/>
      <c r="D8" s="430"/>
      <c r="E8" s="159">
        <f t="shared" si="0"/>
        <v>0</v>
      </c>
      <c r="F8" s="429"/>
      <c r="G8" s="159">
        <f t="shared" si="1"/>
        <v>0</v>
      </c>
      <c r="H8" s="430"/>
      <c r="I8" s="159">
        <f t="shared" si="2"/>
        <v>0</v>
      </c>
      <c r="J8" s="429"/>
      <c r="K8" s="159">
        <f t="shared" si="3"/>
        <v>0</v>
      </c>
      <c r="L8" s="430"/>
      <c r="M8" s="200">
        <f t="shared" si="4"/>
        <v>0</v>
      </c>
      <c r="N8" s="263">
        <f t="shared" si="5"/>
        <v>0</v>
      </c>
      <c r="O8" s="264">
        <f t="shared" si="6"/>
        <v>0</v>
      </c>
    </row>
    <row r="9" spans="1:15" x14ac:dyDescent="0.35">
      <c r="A9" s="427"/>
      <c r="B9" s="428"/>
      <c r="C9" s="429"/>
      <c r="D9" s="430"/>
      <c r="E9" s="159">
        <f t="shared" si="0"/>
        <v>0</v>
      </c>
      <c r="F9" s="429"/>
      <c r="G9" s="159">
        <f t="shared" si="1"/>
        <v>0</v>
      </c>
      <c r="H9" s="430"/>
      <c r="I9" s="159">
        <f t="shared" si="2"/>
        <v>0</v>
      </c>
      <c r="J9" s="429"/>
      <c r="K9" s="159">
        <f t="shared" si="3"/>
        <v>0</v>
      </c>
      <c r="L9" s="430"/>
      <c r="M9" s="200">
        <f t="shared" si="4"/>
        <v>0</v>
      </c>
      <c r="N9" s="263">
        <f t="shared" si="5"/>
        <v>0</v>
      </c>
      <c r="O9" s="264">
        <f t="shared" si="6"/>
        <v>0</v>
      </c>
    </row>
    <row r="10" spans="1:15" x14ac:dyDescent="0.35">
      <c r="A10" s="427"/>
      <c r="B10" s="428"/>
      <c r="C10" s="429"/>
      <c r="D10" s="430"/>
      <c r="E10" s="159">
        <f t="shared" si="0"/>
        <v>0</v>
      </c>
      <c r="F10" s="429"/>
      <c r="G10" s="159">
        <f t="shared" si="1"/>
        <v>0</v>
      </c>
      <c r="H10" s="430"/>
      <c r="I10" s="159">
        <f t="shared" si="2"/>
        <v>0</v>
      </c>
      <c r="J10" s="429"/>
      <c r="K10" s="159">
        <f t="shared" si="3"/>
        <v>0</v>
      </c>
      <c r="L10" s="430"/>
      <c r="M10" s="200">
        <f t="shared" si="4"/>
        <v>0</v>
      </c>
      <c r="N10" s="263">
        <f t="shared" si="5"/>
        <v>0</v>
      </c>
      <c r="O10" s="264">
        <f t="shared" si="6"/>
        <v>0</v>
      </c>
    </row>
    <row r="11" spans="1:15" x14ac:dyDescent="0.35">
      <c r="A11" s="427"/>
      <c r="B11" s="428"/>
      <c r="C11" s="429"/>
      <c r="D11" s="430"/>
      <c r="E11" s="159">
        <f t="shared" si="0"/>
        <v>0</v>
      </c>
      <c r="F11" s="429"/>
      <c r="G11" s="159">
        <f t="shared" si="1"/>
        <v>0</v>
      </c>
      <c r="H11" s="430"/>
      <c r="I11" s="159">
        <f t="shared" si="2"/>
        <v>0</v>
      </c>
      <c r="J11" s="429"/>
      <c r="K11" s="159">
        <f t="shared" si="3"/>
        <v>0</v>
      </c>
      <c r="L11" s="430"/>
      <c r="M11" s="200">
        <f t="shared" si="4"/>
        <v>0</v>
      </c>
      <c r="N11" s="263">
        <f t="shared" si="5"/>
        <v>0</v>
      </c>
      <c r="O11" s="264">
        <f t="shared" si="6"/>
        <v>0</v>
      </c>
    </row>
    <row r="12" spans="1:15" x14ac:dyDescent="0.35">
      <c r="A12" s="427"/>
      <c r="B12" s="428"/>
      <c r="C12" s="429"/>
      <c r="D12" s="430"/>
      <c r="E12" s="159">
        <f t="shared" si="0"/>
        <v>0</v>
      </c>
      <c r="F12" s="429"/>
      <c r="G12" s="159">
        <f t="shared" si="1"/>
        <v>0</v>
      </c>
      <c r="H12" s="430"/>
      <c r="I12" s="159">
        <f t="shared" si="2"/>
        <v>0</v>
      </c>
      <c r="J12" s="429"/>
      <c r="K12" s="159">
        <f t="shared" si="3"/>
        <v>0</v>
      </c>
      <c r="L12" s="430"/>
      <c r="M12" s="200">
        <f t="shared" si="4"/>
        <v>0</v>
      </c>
      <c r="N12" s="263">
        <f t="shared" si="5"/>
        <v>0</v>
      </c>
      <c r="O12" s="264">
        <f t="shared" si="6"/>
        <v>0</v>
      </c>
    </row>
    <row r="13" spans="1:15" x14ac:dyDescent="0.35">
      <c r="A13" s="427"/>
      <c r="B13" s="428"/>
      <c r="C13" s="429"/>
      <c r="D13" s="430"/>
      <c r="E13" s="159">
        <f t="shared" si="0"/>
        <v>0</v>
      </c>
      <c r="F13" s="429"/>
      <c r="G13" s="159">
        <f t="shared" si="1"/>
        <v>0</v>
      </c>
      <c r="H13" s="430"/>
      <c r="I13" s="159">
        <f t="shared" si="2"/>
        <v>0</v>
      </c>
      <c r="J13" s="429"/>
      <c r="K13" s="159">
        <f t="shared" si="3"/>
        <v>0</v>
      </c>
      <c r="L13" s="430"/>
      <c r="M13" s="200">
        <f t="shared" si="4"/>
        <v>0</v>
      </c>
      <c r="N13" s="263">
        <f t="shared" si="5"/>
        <v>0</v>
      </c>
      <c r="O13" s="264">
        <f t="shared" si="6"/>
        <v>0</v>
      </c>
    </row>
    <row r="14" spans="1:15" ht="15" thickBot="1" x14ac:dyDescent="0.4">
      <c r="A14" s="427"/>
      <c r="B14" s="428"/>
      <c r="C14" s="429"/>
      <c r="D14" s="431"/>
      <c r="E14" s="160">
        <f t="shared" si="0"/>
        <v>0</v>
      </c>
      <c r="F14" s="432"/>
      <c r="G14" s="160">
        <f t="shared" si="1"/>
        <v>0</v>
      </c>
      <c r="H14" s="433"/>
      <c r="I14" s="160">
        <f t="shared" si="2"/>
        <v>0</v>
      </c>
      <c r="J14" s="432"/>
      <c r="K14" s="160">
        <f t="shared" si="3"/>
        <v>0</v>
      </c>
      <c r="L14" s="433"/>
      <c r="M14" s="201">
        <f t="shared" si="4"/>
        <v>0</v>
      </c>
      <c r="N14" s="265">
        <f t="shared" si="5"/>
        <v>0</v>
      </c>
      <c r="O14" s="266">
        <f t="shared" si="6"/>
        <v>0</v>
      </c>
    </row>
    <row r="15" spans="1:15" ht="15" thickBot="1" x14ac:dyDescent="0.4"/>
    <row r="16" spans="1:15" x14ac:dyDescent="0.35">
      <c r="B16" s="640" t="s">
        <v>164</v>
      </c>
      <c r="C16" s="667"/>
      <c r="D16" s="668" t="s">
        <v>57</v>
      </c>
      <c r="E16" s="668"/>
      <c r="F16" s="669" t="s">
        <v>58</v>
      </c>
      <c r="G16" s="670"/>
      <c r="H16" s="668" t="s">
        <v>59</v>
      </c>
      <c r="I16" s="668"/>
      <c r="J16" s="669" t="s">
        <v>60</v>
      </c>
      <c r="K16" s="670"/>
      <c r="L16" s="668" t="s">
        <v>61</v>
      </c>
      <c r="M16" s="670"/>
      <c r="N16" s="663" t="s">
        <v>48</v>
      </c>
      <c r="O16" s="664"/>
    </row>
    <row r="17" spans="2:15" ht="15" thickBot="1" x14ac:dyDescent="0.4">
      <c r="B17" s="197"/>
      <c r="C17" s="197"/>
      <c r="E17" s="268">
        <f>SUM(E5:E14)</f>
        <v>0</v>
      </c>
      <c r="G17" s="268">
        <f>SUM(G5:G14)</f>
        <v>0</v>
      </c>
      <c r="I17" s="268">
        <f>SUM(I5:I14)</f>
        <v>0</v>
      </c>
      <c r="K17" s="268">
        <f>SUM(K5:K14)</f>
        <v>0</v>
      </c>
      <c r="M17" s="268">
        <f>SUM(M5:M14)</f>
        <v>0</v>
      </c>
      <c r="O17" s="267">
        <f>SUM(O5:O14)</f>
        <v>0</v>
      </c>
    </row>
  </sheetData>
  <sheetProtection algorithmName="SHA-512" hashValue="i6xSQAsA1QcxdeWktF32QfEMUA8Fkdhjq+kEo/QPSPnsE+87dqF0muOEDMZEhzcDh3QDEu0mZUcSYAgTLLWtGA==" saltValue="eo9g8PO0U4bet25Gsunrfg==" spinCount="100000" sheet="1" objects="1" scenarios="1"/>
  <mergeCells count="17">
    <mergeCell ref="A4:A5"/>
    <mergeCell ref="B4:B5"/>
    <mergeCell ref="C4:C5"/>
    <mergeCell ref="D4:E4"/>
    <mergeCell ref="L16:M16"/>
    <mergeCell ref="N16:O16"/>
    <mergeCell ref="L4:M4"/>
    <mergeCell ref="N4:O4"/>
    <mergeCell ref="B16:C16"/>
    <mergeCell ref="C1:E1"/>
    <mergeCell ref="H16:I16"/>
    <mergeCell ref="D16:E16"/>
    <mergeCell ref="F16:G16"/>
    <mergeCell ref="J16:K16"/>
    <mergeCell ref="F4:G4"/>
    <mergeCell ref="H4:I4"/>
    <mergeCell ref="J4:K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7"/>
  <sheetViews>
    <sheetView topLeftCell="B1" workbookViewId="0">
      <selection activeCell="L7" sqref="L7"/>
    </sheetView>
  </sheetViews>
  <sheetFormatPr defaultRowHeight="14.5" x14ac:dyDescent="0.35"/>
  <cols>
    <col min="1" max="1" width="26" customWidth="1"/>
    <col min="2" max="2" width="18.26953125" customWidth="1"/>
    <col min="3" max="3" width="10.26953125" customWidth="1"/>
    <col min="4" max="4" width="5.1796875" customWidth="1"/>
    <col min="6" max="6" width="5.26953125" customWidth="1"/>
    <col min="8" max="8" width="5.453125" customWidth="1"/>
    <col min="10" max="10" width="5.7265625" customWidth="1"/>
    <col min="12" max="12" width="5.453125" customWidth="1"/>
    <col min="14" max="14" width="5.26953125" customWidth="1"/>
    <col min="16" max="16" width="15.26953125" customWidth="1"/>
    <col min="17" max="17" width="1.7265625" customWidth="1"/>
  </cols>
  <sheetData>
    <row r="1" spans="1:19" ht="15.5" x14ac:dyDescent="0.35">
      <c r="A1" s="203" t="s">
        <v>166</v>
      </c>
      <c r="C1" s="619" t="s">
        <v>314</v>
      </c>
      <c r="D1" s="619"/>
      <c r="E1" s="619"/>
      <c r="F1" s="619"/>
    </row>
    <row r="3" spans="1:19" x14ac:dyDescent="0.35">
      <c r="A3" s="676" t="s">
        <v>144</v>
      </c>
      <c r="B3" s="677"/>
      <c r="C3" s="631" t="s">
        <v>103</v>
      </c>
      <c r="D3" s="635" t="s">
        <v>57</v>
      </c>
      <c r="E3" s="636"/>
      <c r="F3" s="635" t="s">
        <v>58</v>
      </c>
      <c r="G3" s="637"/>
      <c r="H3" s="636" t="s">
        <v>59</v>
      </c>
      <c r="I3" s="636"/>
      <c r="J3" s="635" t="s">
        <v>60</v>
      </c>
      <c r="K3" s="637"/>
      <c r="L3" s="635" t="s">
        <v>61</v>
      </c>
      <c r="M3" s="637"/>
      <c r="N3" s="641" t="s">
        <v>48</v>
      </c>
      <c r="O3" s="642"/>
      <c r="P3" s="111" t="s">
        <v>104</v>
      </c>
      <c r="R3" s="670" t="s">
        <v>108</v>
      </c>
      <c r="S3" s="669"/>
    </row>
    <row r="4" spans="1:19" x14ac:dyDescent="0.35">
      <c r="A4" s="161" t="s">
        <v>101</v>
      </c>
      <c r="B4" s="161" t="s">
        <v>102</v>
      </c>
      <c r="C4" s="631"/>
      <c r="D4" s="417" t="s">
        <v>105</v>
      </c>
      <c r="E4" s="108" t="s">
        <v>76</v>
      </c>
      <c r="F4" s="417" t="s">
        <v>105</v>
      </c>
      <c r="G4" s="418" t="s">
        <v>76</v>
      </c>
      <c r="H4" s="419" t="s">
        <v>105</v>
      </c>
      <c r="I4" s="108" t="s">
        <v>76</v>
      </c>
      <c r="J4" s="417" t="s">
        <v>105</v>
      </c>
      <c r="K4" s="418" t="s">
        <v>76</v>
      </c>
      <c r="L4" s="417" t="s">
        <v>105</v>
      </c>
      <c r="M4" s="418" t="s">
        <v>76</v>
      </c>
      <c r="N4" s="115" t="s">
        <v>105</v>
      </c>
      <c r="O4" s="116" t="s">
        <v>76</v>
      </c>
      <c r="P4" s="112" t="s">
        <v>106</v>
      </c>
      <c r="R4" s="638">
        <v>0.03</v>
      </c>
      <c r="S4" s="639"/>
    </row>
    <row r="5" spans="1:19" x14ac:dyDescent="0.35">
      <c r="A5" s="423"/>
      <c r="B5" s="444"/>
      <c r="C5" s="424">
        <v>0</v>
      </c>
      <c r="D5" s="445"/>
      <c r="E5" s="109">
        <f>ROUND((C5*D5),0)</f>
        <v>0</v>
      </c>
      <c r="F5" s="426"/>
      <c r="G5" s="110">
        <f>ROUND(IF($P5="Y",(($C5*F5)*(1+$R$4)),($C5*F5)),0)</f>
        <v>0</v>
      </c>
      <c r="H5" s="425"/>
      <c r="I5" s="109">
        <f>ROUND(IF($P5="Y",(($C5*H5)*(1+$R$4)*(1+$R$4)),($C5*H5)),0)</f>
        <v>0</v>
      </c>
      <c r="J5" s="426"/>
      <c r="K5" s="110">
        <f>ROUND(IF($P5="Y",(($C5*J5)*(1+$R$4)*(1+$R$4)*(1+$R$4)),($C5*J5)),0)</f>
        <v>0</v>
      </c>
      <c r="L5" s="448"/>
      <c r="M5" s="110">
        <f>ROUND(IF($P5="Y",(($C5*L5)*(1+$R$4)*(1+$R$4)*(1+$R$4)*(1+$R$4)),($C5*L5)),0)</f>
        <v>0</v>
      </c>
      <c r="N5" s="117">
        <f>D5+F5+H5+J5+L5</f>
        <v>0</v>
      </c>
      <c r="O5" s="118">
        <f>E5+G5+I5+K5+M5</f>
        <v>0</v>
      </c>
      <c r="P5" s="450" t="s">
        <v>107</v>
      </c>
    </row>
    <row r="6" spans="1:19" x14ac:dyDescent="0.35">
      <c r="A6" s="427"/>
      <c r="B6" s="446"/>
      <c r="C6" s="428">
        <v>0</v>
      </c>
      <c r="D6" s="447"/>
      <c r="E6" s="113">
        <f t="shared" ref="E6:E53" si="0">ROUND((C6*D6),0)</f>
        <v>0</v>
      </c>
      <c r="F6" s="430"/>
      <c r="G6" s="114">
        <f t="shared" ref="G6:G53" si="1">ROUND(IF($P6="Y",(($C6*F6)*(1+$R$4)),($C6*F6)),0)</f>
        <v>0</v>
      </c>
      <c r="H6" s="429"/>
      <c r="I6" s="113">
        <f t="shared" ref="I6:I53" si="2">ROUND(IF($P6="Y",(($C6*H6)*(1+$R$4)*(1+$R$4)),($C6*H6)),0)</f>
        <v>0</v>
      </c>
      <c r="J6" s="430"/>
      <c r="K6" s="114">
        <f t="shared" ref="K6:K53" si="3">ROUND(IF($P6="Y",(($C6*J6)*(1+$R$4)*(1+$R$4)*(1+$R$4)),($C6*J6)),0)</f>
        <v>0</v>
      </c>
      <c r="L6" s="449"/>
      <c r="M6" s="114">
        <f t="shared" ref="M6:M53" si="4">ROUND(IF($P6="Y",(($C6*L6)*(1+$R$4)*(1+$R$4)*(1+$R$4)*(1+$R$4)),($C6*L6)),0)</f>
        <v>0</v>
      </c>
      <c r="N6" s="119">
        <f t="shared" ref="N6:O53" si="5">D6+F6+H6+J6+L6</f>
        <v>0</v>
      </c>
      <c r="O6" s="120">
        <f t="shared" si="5"/>
        <v>0</v>
      </c>
      <c r="P6" s="441" t="s">
        <v>107</v>
      </c>
    </row>
    <row r="7" spans="1:19" x14ac:dyDescent="0.35">
      <c r="A7" s="427"/>
      <c r="B7" s="446"/>
      <c r="C7" s="428">
        <v>0</v>
      </c>
      <c r="D7" s="447"/>
      <c r="E7" s="113">
        <f t="shared" si="0"/>
        <v>0</v>
      </c>
      <c r="F7" s="430"/>
      <c r="G7" s="114">
        <f t="shared" si="1"/>
        <v>0</v>
      </c>
      <c r="H7" s="429"/>
      <c r="I7" s="113">
        <f t="shared" si="2"/>
        <v>0</v>
      </c>
      <c r="J7" s="430"/>
      <c r="K7" s="114">
        <f t="shared" si="3"/>
        <v>0</v>
      </c>
      <c r="L7" s="449"/>
      <c r="M7" s="114">
        <f t="shared" si="4"/>
        <v>0</v>
      </c>
      <c r="N7" s="119">
        <f t="shared" si="5"/>
        <v>0</v>
      </c>
      <c r="O7" s="120">
        <f t="shared" si="5"/>
        <v>0</v>
      </c>
      <c r="P7" s="441" t="s">
        <v>107</v>
      </c>
    </row>
    <row r="8" spans="1:19" x14ac:dyDescent="0.35">
      <c r="A8" s="427"/>
      <c r="B8" s="446"/>
      <c r="C8" s="428">
        <v>0</v>
      </c>
      <c r="D8" s="447"/>
      <c r="E8" s="113">
        <f t="shared" si="0"/>
        <v>0</v>
      </c>
      <c r="F8" s="430"/>
      <c r="G8" s="114">
        <f t="shared" si="1"/>
        <v>0</v>
      </c>
      <c r="H8" s="429"/>
      <c r="I8" s="113">
        <f t="shared" si="2"/>
        <v>0</v>
      </c>
      <c r="J8" s="430"/>
      <c r="K8" s="114">
        <f t="shared" si="3"/>
        <v>0</v>
      </c>
      <c r="L8" s="449"/>
      <c r="M8" s="114">
        <f t="shared" si="4"/>
        <v>0</v>
      </c>
      <c r="N8" s="119">
        <f t="shared" si="5"/>
        <v>0</v>
      </c>
      <c r="O8" s="120">
        <f t="shared" si="5"/>
        <v>0</v>
      </c>
      <c r="P8" s="441" t="s">
        <v>107</v>
      </c>
    </row>
    <row r="9" spans="1:19" x14ac:dyDescent="0.35">
      <c r="A9" s="427"/>
      <c r="B9" s="446"/>
      <c r="C9" s="428">
        <v>0</v>
      </c>
      <c r="D9" s="447"/>
      <c r="E9" s="113">
        <f t="shared" si="0"/>
        <v>0</v>
      </c>
      <c r="F9" s="430"/>
      <c r="G9" s="114">
        <f t="shared" si="1"/>
        <v>0</v>
      </c>
      <c r="H9" s="429"/>
      <c r="I9" s="113">
        <f t="shared" si="2"/>
        <v>0</v>
      </c>
      <c r="J9" s="430"/>
      <c r="K9" s="114">
        <f t="shared" si="3"/>
        <v>0</v>
      </c>
      <c r="L9" s="449"/>
      <c r="M9" s="114">
        <f t="shared" si="4"/>
        <v>0</v>
      </c>
      <c r="N9" s="119">
        <f t="shared" si="5"/>
        <v>0</v>
      </c>
      <c r="O9" s="120">
        <f t="shared" si="5"/>
        <v>0</v>
      </c>
      <c r="P9" s="441" t="s">
        <v>107</v>
      </c>
    </row>
    <row r="10" spans="1:19" x14ac:dyDescent="0.35">
      <c r="A10" s="482"/>
      <c r="B10" s="483"/>
      <c r="C10" s="484">
        <v>0</v>
      </c>
      <c r="D10" s="485"/>
      <c r="E10" s="162">
        <f t="shared" si="0"/>
        <v>0</v>
      </c>
      <c r="F10" s="431"/>
      <c r="G10" s="163">
        <f t="shared" si="1"/>
        <v>0</v>
      </c>
      <c r="H10" s="486"/>
      <c r="I10" s="162">
        <f t="shared" si="2"/>
        <v>0</v>
      </c>
      <c r="J10" s="431"/>
      <c r="K10" s="163">
        <f t="shared" si="3"/>
        <v>0</v>
      </c>
      <c r="L10" s="487"/>
      <c r="M10" s="163">
        <f t="shared" si="4"/>
        <v>0</v>
      </c>
      <c r="N10" s="164">
        <f t="shared" si="5"/>
        <v>0</v>
      </c>
      <c r="O10" s="165">
        <f t="shared" si="5"/>
        <v>0</v>
      </c>
      <c r="P10" s="488" t="s">
        <v>107</v>
      </c>
    </row>
    <row r="11" spans="1:19" x14ac:dyDescent="0.35">
      <c r="A11" s="166"/>
      <c r="B11" s="673" t="s">
        <v>149</v>
      </c>
      <c r="C11" s="674"/>
      <c r="D11" s="675">
        <f>SUM(E5:E10)</f>
        <v>0</v>
      </c>
      <c r="E11" s="675"/>
      <c r="F11" s="675">
        <f>SUM(G5:G10)</f>
        <v>0</v>
      </c>
      <c r="G11" s="675"/>
      <c r="H11" s="675">
        <f>SUM(I5:I10)</f>
        <v>0</v>
      </c>
      <c r="I11" s="675"/>
      <c r="J11" s="675">
        <f>SUM(K5:K10)</f>
        <v>0</v>
      </c>
      <c r="K11" s="675"/>
      <c r="L11" s="675">
        <f>SUM(M5:M10)</f>
        <v>0</v>
      </c>
      <c r="M11" s="675"/>
      <c r="N11" s="675">
        <f>SUM(O5:O10)</f>
        <v>0</v>
      </c>
      <c r="O11" s="675"/>
      <c r="P11" s="83"/>
    </row>
    <row r="12" spans="1:19" x14ac:dyDescent="0.35">
      <c r="A12" s="83"/>
      <c r="B12" s="83"/>
      <c r="C12" s="83"/>
      <c r="D12" s="83"/>
      <c r="E12" s="83"/>
      <c r="F12" s="83"/>
      <c r="G12" s="83"/>
      <c r="H12" s="83"/>
      <c r="I12" s="83"/>
      <c r="J12" s="83"/>
      <c r="K12" s="83"/>
      <c r="L12" s="83"/>
      <c r="M12" s="83"/>
      <c r="N12" s="83"/>
      <c r="O12" s="83"/>
      <c r="P12" s="83"/>
    </row>
    <row r="13" spans="1:19" x14ac:dyDescent="0.35">
      <c r="A13" s="676" t="s">
        <v>145</v>
      </c>
      <c r="B13" s="677"/>
      <c r="C13" s="631" t="s">
        <v>103</v>
      </c>
      <c r="D13" s="635" t="s">
        <v>57</v>
      </c>
      <c r="E13" s="636"/>
      <c r="F13" s="635" t="s">
        <v>58</v>
      </c>
      <c r="G13" s="637"/>
      <c r="H13" s="636" t="s">
        <v>59</v>
      </c>
      <c r="I13" s="636"/>
      <c r="J13" s="635" t="s">
        <v>60</v>
      </c>
      <c r="K13" s="637"/>
      <c r="L13" s="635" t="s">
        <v>61</v>
      </c>
      <c r="M13" s="637"/>
      <c r="N13" s="641" t="s">
        <v>48</v>
      </c>
      <c r="O13" s="642"/>
      <c r="P13" s="111" t="s">
        <v>104</v>
      </c>
    </row>
    <row r="14" spans="1:19" x14ac:dyDescent="0.35">
      <c r="A14" s="161" t="s">
        <v>101</v>
      </c>
      <c r="B14" s="161" t="s">
        <v>102</v>
      </c>
      <c r="C14" s="631"/>
      <c r="D14" s="417" t="s">
        <v>105</v>
      </c>
      <c r="E14" s="108" t="s">
        <v>76</v>
      </c>
      <c r="F14" s="417" t="s">
        <v>105</v>
      </c>
      <c r="G14" s="418" t="s">
        <v>76</v>
      </c>
      <c r="H14" s="419" t="s">
        <v>105</v>
      </c>
      <c r="I14" s="108" t="s">
        <v>76</v>
      </c>
      <c r="J14" s="417" t="s">
        <v>105</v>
      </c>
      <c r="K14" s="418" t="s">
        <v>76</v>
      </c>
      <c r="L14" s="417" t="s">
        <v>105</v>
      </c>
      <c r="M14" s="418" t="s">
        <v>76</v>
      </c>
      <c r="N14" s="115" t="s">
        <v>105</v>
      </c>
      <c r="O14" s="116" t="s">
        <v>76</v>
      </c>
      <c r="P14" s="112" t="s">
        <v>106</v>
      </c>
    </row>
    <row r="15" spans="1:19" x14ac:dyDescent="0.35">
      <c r="A15" s="427"/>
      <c r="B15" s="446"/>
      <c r="C15" s="428">
        <v>0</v>
      </c>
      <c r="D15" s="447"/>
      <c r="E15" s="113">
        <f t="shared" si="0"/>
        <v>0</v>
      </c>
      <c r="F15" s="430"/>
      <c r="G15" s="114">
        <f t="shared" si="1"/>
        <v>0</v>
      </c>
      <c r="H15" s="429"/>
      <c r="I15" s="113">
        <f t="shared" si="2"/>
        <v>0</v>
      </c>
      <c r="J15" s="430"/>
      <c r="K15" s="114">
        <f t="shared" si="3"/>
        <v>0</v>
      </c>
      <c r="L15" s="449"/>
      <c r="M15" s="114">
        <f t="shared" si="4"/>
        <v>0</v>
      </c>
      <c r="N15" s="119">
        <f t="shared" si="5"/>
        <v>0</v>
      </c>
      <c r="O15" s="120">
        <f t="shared" si="5"/>
        <v>0</v>
      </c>
      <c r="P15" s="441" t="s">
        <v>107</v>
      </c>
    </row>
    <row r="16" spans="1:19" x14ac:dyDescent="0.35">
      <c r="A16" s="427"/>
      <c r="B16" s="446"/>
      <c r="C16" s="428">
        <v>0</v>
      </c>
      <c r="D16" s="447"/>
      <c r="E16" s="113">
        <f t="shared" si="0"/>
        <v>0</v>
      </c>
      <c r="F16" s="430"/>
      <c r="G16" s="114">
        <f t="shared" si="1"/>
        <v>0</v>
      </c>
      <c r="H16" s="429"/>
      <c r="I16" s="113">
        <f t="shared" si="2"/>
        <v>0</v>
      </c>
      <c r="J16" s="430"/>
      <c r="K16" s="114">
        <f t="shared" si="3"/>
        <v>0</v>
      </c>
      <c r="L16" s="449"/>
      <c r="M16" s="114">
        <f t="shared" si="4"/>
        <v>0</v>
      </c>
      <c r="N16" s="119">
        <f t="shared" si="5"/>
        <v>0</v>
      </c>
      <c r="O16" s="120">
        <f t="shared" si="5"/>
        <v>0</v>
      </c>
      <c r="P16" s="441" t="s">
        <v>107</v>
      </c>
    </row>
    <row r="17" spans="1:19" x14ac:dyDescent="0.35">
      <c r="A17" s="427"/>
      <c r="B17" s="446"/>
      <c r="C17" s="428">
        <v>0</v>
      </c>
      <c r="D17" s="447"/>
      <c r="E17" s="113">
        <f t="shared" si="0"/>
        <v>0</v>
      </c>
      <c r="F17" s="430"/>
      <c r="G17" s="114">
        <f t="shared" si="1"/>
        <v>0</v>
      </c>
      <c r="H17" s="429"/>
      <c r="I17" s="113">
        <f t="shared" si="2"/>
        <v>0</v>
      </c>
      <c r="J17" s="430"/>
      <c r="K17" s="114">
        <f t="shared" si="3"/>
        <v>0</v>
      </c>
      <c r="L17" s="449"/>
      <c r="M17" s="114">
        <f t="shared" si="4"/>
        <v>0</v>
      </c>
      <c r="N17" s="119">
        <f t="shared" si="5"/>
        <v>0</v>
      </c>
      <c r="O17" s="120">
        <f t="shared" si="5"/>
        <v>0</v>
      </c>
      <c r="P17" s="441" t="s">
        <v>107</v>
      </c>
    </row>
    <row r="18" spans="1:19" x14ac:dyDescent="0.35">
      <c r="A18" s="427"/>
      <c r="B18" s="446"/>
      <c r="C18" s="428">
        <v>0</v>
      </c>
      <c r="D18" s="447"/>
      <c r="E18" s="113">
        <f t="shared" si="0"/>
        <v>0</v>
      </c>
      <c r="F18" s="430"/>
      <c r="G18" s="114">
        <f t="shared" si="1"/>
        <v>0</v>
      </c>
      <c r="H18" s="429"/>
      <c r="I18" s="113">
        <f t="shared" si="2"/>
        <v>0</v>
      </c>
      <c r="J18" s="430"/>
      <c r="K18" s="114">
        <f t="shared" si="3"/>
        <v>0</v>
      </c>
      <c r="L18" s="449"/>
      <c r="M18" s="114">
        <f t="shared" si="4"/>
        <v>0</v>
      </c>
      <c r="N18" s="119">
        <f t="shared" si="5"/>
        <v>0</v>
      </c>
      <c r="O18" s="120">
        <f t="shared" si="5"/>
        <v>0</v>
      </c>
      <c r="P18" s="441" t="s">
        <v>107</v>
      </c>
    </row>
    <row r="19" spans="1:19" x14ac:dyDescent="0.35">
      <c r="A19" s="427"/>
      <c r="B19" s="446"/>
      <c r="C19" s="428">
        <v>0</v>
      </c>
      <c r="D19" s="447"/>
      <c r="E19" s="113">
        <f t="shared" si="0"/>
        <v>0</v>
      </c>
      <c r="F19" s="430"/>
      <c r="G19" s="114">
        <f t="shared" si="1"/>
        <v>0</v>
      </c>
      <c r="H19" s="429"/>
      <c r="I19" s="113">
        <f t="shared" si="2"/>
        <v>0</v>
      </c>
      <c r="J19" s="430"/>
      <c r="K19" s="114">
        <f t="shared" si="3"/>
        <v>0</v>
      </c>
      <c r="L19" s="449"/>
      <c r="M19" s="114">
        <f t="shared" si="4"/>
        <v>0</v>
      </c>
      <c r="N19" s="119">
        <f t="shared" si="5"/>
        <v>0</v>
      </c>
      <c r="O19" s="120">
        <f t="shared" si="5"/>
        <v>0</v>
      </c>
      <c r="P19" s="441" t="s">
        <v>107</v>
      </c>
    </row>
    <row r="20" spans="1:19" x14ac:dyDescent="0.35">
      <c r="A20" s="427"/>
      <c r="B20" s="446"/>
      <c r="C20" s="428">
        <v>0</v>
      </c>
      <c r="D20" s="447"/>
      <c r="E20" s="113">
        <f t="shared" si="0"/>
        <v>0</v>
      </c>
      <c r="F20" s="430"/>
      <c r="G20" s="114">
        <f t="shared" si="1"/>
        <v>0</v>
      </c>
      <c r="H20" s="429"/>
      <c r="I20" s="113">
        <f t="shared" si="2"/>
        <v>0</v>
      </c>
      <c r="J20" s="430"/>
      <c r="K20" s="114">
        <f t="shared" si="3"/>
        <v>0</v>
      </c>
      <c r="L20" s="449"/>
      <c r="M20" s="114">
        <f t="shared" si="4"/>
        <v>0</v>
      </c>
      <c r="N20" s="119">
        <f t="shared" si="5"/>
        <v>0</v>
      </c>
      <c r="O20" s="120">
        <f t="shared" si="5"/>
        <v>0</v>
      </c>
      <c r="P20" s="441" t="s">
        <v>107</v>
      </c>
    </row>
    <row r="21" spans="1:19" s="83" customFormat="1" x14ac:dyDescent="0.35">
      <c r="A21" s="166"/>
      <c r="B21" s="673" t="s">
        <v>150</v>
      </c>
      <c r="C21" s="674"/>
      <c r="D21" s="675">
        <f>SUM(E15:E20)</f>
        <v>0</v>
      </c>
      <c r="E21" s="675"/>
      <c r="F21" s="675">
        <f>SUM(G15:G20)</f>
        <v>0</v>
      </c>
      <c r="G21" s="675"/>
      <c r="H21" s="675">
        <f>SUM(I15:I20)</f>
        <v>0</v>
      </c>
      <c r="I21" s="675"/>
      <c r="J21" s="675">
        <f>SUM(K15:K20)</f>
        <v>0</v>
      </c>
      <c r="K21" s="675"/>
      <c r="L21" s="675">
        <f>SUM(M15:M20)</f>
        <v>0</v>
      </c>
      <c r="M21" s="675"/>
      <c r="N21" s="675">
        <f>SUM(O15:O20)</f>
        <v>0</v>
      </c>
      <c r="O21" s="675"/>
      <c r="R21"/>
      <c r="S21"/>
    </row>
    <row r="22" spans="1:19" s="83" customFormat="1" x14ac:dyDescent="0.35">
      <c r="R22"/>
      <c r="S22"/>
    </row>
    <row r="23" spans="1:19" x14ac:dyDescent="0.35">
      <c r="A23" s="676" t="s">
        <v>146</v>
      </c>
      <c r="B23" s="677"/>
      <c r="C23" s="631" t="s">
        <v>103</v>
      </c>
      <c r="D23" s="635" t="s">
        <v>57</v>
      </c>
      <c r="E23" s="636"/>
      <c r="F23" s="635" t="s">
        <v>58</v>
      </c>
      <c r="G23" s="637"/>
      <c r="H23" s="636" t="s">
        <v>59</v>
      </c>
      <c r="I23" s="636"/>
      <c r="J23" s="635" t="s">
        <v>60</v>
      </c>
      <c r="K23" s="637"/>
      <c r="L23" s="635" t="s">
        <v>61</v>
      </c>
      <c r="M23" s="637"/>
      <c r="N23" s="641" t="s">
        <v>48</v>
      </c>
      <c r="O23" s="642"/>
      <c r="P23" s="111" t="s">
        <v>104</v>
      </c>
    </row>
    <row r="24" spans="1:19" x14ac:dyDescent="0.35">
      <c r="A24" s="161" t="s">
        <v>101</v>
      </c>
      <c r="B24" s="161" t="s">
        <v>102</v>
      </c>
      <c r="C24" s="631"/>
      <c r="D24" s="417" t="s">
        <v>105</v>
      </c>
      <c r="E24" s="108" t="s">
        <v>76</v>
      </c>
      <c r="F24" s="417" t="s">
        <v>105</v>
      </c>
      <c r="G24" s="418" t="s">
        <v>76</v>
      </c>
      <c r="H24" s="419" t="s">
        <v>105</v>
      </c>
      <c r="I24" s="108" t="s">
        <v>76</v>
      </c>
      <c r="J24" s="417" t="s">
        <v>105</v>
      </c>
      <c r="K24" s="418" t="s">
        <v>76</v>
      </c>
      <c r="L24" s="417" t="s">
        <v>105</v>
      </c>
      <c r="M24" s="418" t="s">
        <v>76</v>
      </c>
      <c r="N24" s="115" t="s">
        <v>105</v>
      </c>
      <c r="O24" s="116" t="s">
        <v>76</v>
      </c>
      <c r="P24" s="112" t="s">
        <v>106</v>
      </c>
    </row>
    <row r="25" spans="1:19" x14ac:dyDescent="0.35">
      <c r="A25" s="427"/>
      <c r="B25" s="446"/>
      <c r="C25" s="428">
        <v>0</v>
      </c>
      <c r="D25" s="447"/>
      <c r="E25" s="113">
        <f t="shared" ref="E25:E30" si="6">ROUND((C25*D25),0)</f>
        <v>0</v>
      </c>
      <c r="F25" s="430"/>
      <c r="G25" s="114">
        <f t="shared" ref="G25:G30" si="7">ROUND(IF($P25="Y",(($C25*F25)*(1+$R$4)),($C25*F25)),0)</f>
        <v>0</v>
      </c>
      <c r="H25" s="429"/>
      <c r="I25" s="113">
        <f t="shared" ref="I25:I30" si="8">ROUND(IF($P25="Y",(($C25*H25)*(1+$R$4)*(1+$R$4)),($C25*H25)),0)</f>
        <v>0</v>
      </c>
      <c r="J25" s="430"/>
      <c r="K25" s="114">
        <f t="shared" ref="K25:K30" si="9">ROUND(IF($P25="Y",(($C25*J25)*(1+$R$4)*(1+$R$4)*(1+$R$4)),($C25*J25)),0)</f>
        <v>0</v>
      </c>
      <c r="L25" s="449"/>
      <c r="M25" s="114">
        <f t="shared" ref="M25:M30" si="10">ROUND(IF($P25="Y",(($C25*L25)*(1+$R$4)*(1+$R$4)*(1+$R$4)*(1+$R$4)),($C25*L25)),0)</f>
        <v>0</v>
      </c>
      <c r="N25" s="119">
        <f t="shared" si="5"/>
        <v>0</v>
      </c>
      <c r="O25" s="120">
        <f t="shared" si="5"/>
        <v>0</v>
      </c>
      <c r="P25" s="441" t="s">
        <v>107</v>
      </c>
    </row>
    <row r="26" spans="1:19" x14ac:dyDescent="0.35">
      <c r="A26" s="427"/>
      <c r="B26" s="446"/>
      <c r="C26" s="428">
        <v>0</v>
      </c>
      <c r="D26" s="447"/>
      <c r="E26" s="113">
        <f t="shared" si="6"/>
        <v>0</v>
      </c>
      <c r="F26" s="430"/>
      <c r="G26" s="114">
        <f t="shared" si="7"/>
        <v>0</v>
      </c>
      <c r="H26" s="429"/>
      <c r="I26" s="113">
        <f t="shared" si="8"/>
        <v>0</v>
      </c>
      <c r="J26" s="430"/>
      <c r="K26" s="114">
        <f t="shared" si="9"/>
        <v>0</v>
      </c>
      <c r="L26" s="449"/>
      <c r="M26" s="114">
        <f t="shared" si="10"/>
        <v>0</v>
      </c>
      <c r="N26" s="119">
        <f t="shared" si="5"/>
        <v>0</v>
      </c>
      <c r="O26" s="120">
        <f t="shared" si="5"/>
        <v>0</v>
      </c>
      <c r="P26" s="441" t="s">
        <v>107</v>
      </c>
    </row>
    <row r="27" spans="1:19" x14ac:dyDescent="0.35">
      <c r="A27" s="427"/>
      <c r="B27" s="446"/>
      <c r="C27" s="428">
        <v>0</v>
      </c>
      <c r="D27" s="447"/>
      <c r="E27" s="113">
        <f t="shared" si="6"/>
        <v>0</v>
      </c>
      <c r="F27" s="430"/>
      <c r="G27" s="114">
        <f t="shared" si="7"/>
        <v>0</v>
      </c>
      <c r="H27" s="429"/>
      <c r="I27" s="113">
        <f t="shared" si="8"/>
        <v>0</v>
      </c>
      <c r="J27" s="430"/>
      <c r="K27" s="114">
        <f t="shared" si="9"/>
        <v>0</v>
      </c>
      <c r="L27" s="449"/>
      <c r="M27" s="114">
        <f t="shared" si="10"/>
        <v>0</v>
      </c>
      <c r="N27" s="119">
        <f t="shared" si="5"/>
        <v>0</v>
      </c>
      <c r="O27" s="120">
        <f t="shared" si="5"/>
        <v>0</v>
      </c>
      <c r="P27" s="441" t="s">
        <v>107</v>
      </c>
    </row>
    <row r="28" spans="1:19" x14ac:dyDescent="0.35">
      <c r="A28" s="427"/>
      <c r="B28" s="446"/>
      <c r="C28" s="428">
        <v>0</v>
      </c>
      <c r="D28" s="447"/>
      <c r="E28" s="113">
        <f t="shared" si="6"/>
        <v>0</v>
      </c>
      <c r="F28" s="430"/>
      <c r="G28" s="114">
        <f t="shared" si="7"/>
        <v>0</v>
      </c>
      <c r="H28" s="429"/>
      <c r="I28" s="113">
        <f t="shared" si="8"/>
        <v>0</v>
      </c>
      <c r="J28" s="430"/>
      <c r="K28" s="114">
        <f t="shared" si="9"/>
        <v>0</v>
      </c>
      <c r="L28" s="449"/>
      <c r="M28" s="114">
        <f t="shared" si="10"/>
        <v>0</v>
      </c>
      <c r="N28" s="119">
        <f t="shared" si="5"/>
        <v>0</v>
      </c>
      <c r="O28" s="120">
        <f t="shared" si="5"/>
        <v>0</v>
      </c>
      <c r="P28" s="441" t="s">
        <v>107</v>
      </c>
    </row>
    <row r="29" spans="1:19" x14ac:dyDescent="0.35">
      <c r="A29" s="427"/>
      <c r="B29" s="446"/>
      <c r="C29" s="428">
        <v>0</v>
      </c>
      <c r="D29" s="447"/>
      <c r="E29" s="113">
        <f t="shared" si="6"/>
        <v>0</v>
      </c>
      <c r="F29" s="430"/>
      <c r="G29" s="114">
        <f t="shared" si="7"/>
        <v>0</v>
      </c>
      <c r="H29" s="429"/>
      <c r="I29" s="113">
        <f t="shared" si="8"/>
        <v>0</v>
      </c>
      <c r="J29" s="430"/>
      <c r="K29" s="114">
        <f t="shared" si="9"/>
        <v>0</v>
      </c>
      <c r="L29" s="449"/>
      <c r="M29" s="114">
        <f t="shared" si="10"/>
        <v>0</v>
      </c>
      <c r="N29" s="119">
        <f t="shared" si="5"/>
        <v>0</v>
      </c>
      <c r="O29" s="120">
        <f t="shared" si="5"/>
        <v>0</v>
      </c>
      <c r="P29" s="441" t="s">
        <v>107</v>
      </c>
    </row>
    <row r="30" spans="1:19" x14ac:dyDescent="0.35">
      <c r="A30" s="427"/>
      <c r="B30" s="446"/>
      <c r="C30" s="428">
        <v>0</v>
      </c>
      <c r="D30" s="447"/>
      <c r="E30" s="113">
        <f t="shared" si="6"/>
        <v>0</v>
      </c>
      <c r="F30" s="430"/>
      <c r="G30" s="114">
        <f t="shared" si="7"/>
        <v>0</v>
      </c>
      <c r="H30" s="429"/>
      <c r="I30" s="113">
        <f t="shared" si="8"/>
        <v>0</v>
      </c>
      <c r="J30" s="430"/>
      <c r="K30" s="114">
        <f t="shared" si="9"/>
        <v>0</v>
      </c>
      <c r="L30" s="449"/>
      <c r="M30" s="114">
        <f t="shared" si="10"/>
        <v>0</v>
      </c>
      <c r="N30" s="119">
        <f t="shared" si="5"/>
        <v>0</v>
      </c>
      <c r="O30" s="120">
        <f t="shared" si="5"/>
        <v>0</v>
      </c>
      <c r="P30" s="441" t="s">
        <v>107</v>
      </c>
    </row>
    <row r="31" spans="1:19" s="83" customFormat="1" x14ac:dyDescent="0.35">
      <c r="A31" s="166"/>
      <c r="B31" s="673" t="s">
        <v>151</v>
      </c>
      <c r="C31" s="674"/>
      <c r="D31" s="675">
        <f>SUM(E25:E30)</f>
        <v>0</v>
      </c>
      <c r="E31" s="675"/>
      <c r="F31" s="675">
        <f>SUM(G25:G30)</f>
        <v>0</v>
      </c>
      <c r="G31" s="675"/>
      <c r="H31" s="675">
        <f>SUM(I25:I30)</f>
        <v>0</v>
      </c>
      <c r="I31" s="675"/>
      <c r="J31" s="675">
        <f>SUM(K25:K30)</f>
        <v>0</v>
      </c>
      <c r="K31" s="675"/>
      <c r="L31" s="675">
        <f>SUM(M25:M30)</f>
        <v>0</v>
      </c>
      <c r="M31" s="675"/>
      <c r="N31" s="675">
        <f>SUM(O25:O30)</f>
        <v>0</v>
      </c>
      <c r="O31" s="675"/>
      <c r="R31"/>
      <c r="S31"/>
    </row>
    <row r="32" spans="1:19" s="83" customFormat="1" x14ac:dyDescent="0.35">
      <c r="R32"/>
      <c r="S32"/>
    </row>
    <row r="33" spans="1:19" x14ac:dyDescent="0.35">
      <c r="A33" s="676" t="s">
        <v>147</v>
      </c>
      <c r="B33" s="677"/>
      <c r="C33" s="631" t="s">
        <v>103</v>
      </c>
      <c r="D33" s="635" t="s">
        <v>57</v>
      </c>
      <c r="E33" s="636"/>
      <c r="F33" s="635" t="s">
        <v>58</v>
      </c>
      <c r="G33" s="637"/>
      <c r="H33" s="636" t="s">
        <v>59</v>
      </c>
      <c r="I33" s="636"/>
      <c r="J33" s="635" t="s">
        <v>60</v>
      </c>
      <c r="K33" s="637"/>
      <c r="L33" s="635" t="s">
        <v>61</v>
      </c>
      <c r="M33" s="637"/>
      <c r="N33" s="641" t="s">
        <v>48</v>
      </c>
      <c r="O33" s="642"/>
      <c r="P33" s="111" t="s">
        <v>104</v>
      </c>
    </row>
    <row r="34" spans="1:19" x14ac:dyDescent="0.35">
      <c r="A34" s="161" t="s">
        <v>101</v>
      </c>
      <c r="B34" s="161" t="s">
        <v>102</v>
      </c>
      <c r="C34" s="631"/>
      <c r="D34" s="417" t="s">
        <v>105</v>
      </c>
      <c r="E34" s="108" t="s">
        <v>76</v>
      </c>
      <c r="F34" s="417" t="s">
        <v>105</v>
      </c>
      <c r="G34" s="418" t="s">
        <v>76</v>
      </c>
      <c r="H34" s="419" t="s">
        <v>105</v>
      </c>
      <c r="I34" s="108" t="s">
        <v>76</v>
      </c>
      <c r="J34" s="417" t="s">
        <v>105</v>
      </c>
      <c r="K34" s="418" t="s">
        <v>76</v>
      </c>
      <c r="L34" s="417" t="s">
        <v>105</v>
      </c>
      <c r="M34" s="418" t="s">
        <v>76</v>
      </c>
      <c r="N34" s="115" t="s">
        <v>105</v>
      </c>
      <c r="O34" s="116" t="s">
        <v>76</v>
      </c>
      <c r="P34" s="112" t="s">
        <v>106</v>
      </c>
    </row>
    <row r="35" spans="1:19" x14ac:dyDescent="0.35">
      <c r="A35" s="427"/>
      <c r="B35" s="446"/>
      <c r="C35" s="428">
        <v>0</v>
      </c>
      <c r="D35" s="447"/>
      <c r="E35" s="113">
        <f t="shared" si="0"/>
        <v>0</v>
      </c>
      <c r="F35" s="430"/>
      <c r="G35" s="114">
        <f t="shared" si="1"/>
        <v>0</v>
      </c>
      <c r="H35" s="429"/>
      <c r="I35" s="113">
        <f t="shared" si="2"/>
        <v>0</v>
      </c>
      <c r="J35" s="430"/>
      <c r="K35" s="114">
        <f t="shared" si="3"/>
        <v>0</v>
      </c>
      <c r="L35" s="449"/>
      <c r="M35" s="114">
        <f t="shared" si="4"/>
        <v>0</v>
      </c>
      <c r="N35" s="119">
        <f t="shared" si="5"/>
        <v>0</v>
      </c>
      <c r="O35" s="120">
        <f t="shared" si="5"/>
        <v>0</v>
      </c>
      <c r="P35" s="441" t="s">
        <v>107</v>
      </c>
    </row>
    <row r="36" spans="1:19" x14ac:dyDescent="0.35">
      <c r="A36" s="427"/>
      <c r="B36" s="446"/>
      <c r="C36" s="428">
        <v>0</v>
      </c>
      <c r="D36" s="447"/>
      <c r="E36" s="113">
        <f t="shared" si="0"/>
        <v>0</v>
      </c>
      <c r="F36" s="430"/>
      <c r="G36" s="114">
        <f t="shared" si="1"/>
        <v>0</v>
      </c>
      <c r="H36" s="429"/>
      <c r="I36" s="113">
        <f t="shared" si="2"/>
        <v>0</v>
      </c>
      <c r="J36" s="430"/>
      <c r="K36" s="114">
        <f t="shared" si="3"/>
        <v>0</v>
      </c>
      <c r="L36" s="449"/>
      <c r="M36" s="114">
        <f t="shared" si="4"/>
        <v>0</v>
      </c>
      <c r="N36" s="119">
        <f t="shared" si="5"/>
        <v>0</v>
      </c>
      <c r="O36" s="120">
        <f t="shared" si="5"/>
        <v>0</v>
      </c>
      <c r="P36" s="441" t="s">
        <v>107</v>
      </c>
    </row>
    <row r="37" spans="1:19" x14ac:dyDescent="0.35">
      <c r="A37" s="427"/>
      <c r="B37" s="446"/>
      <c r="C37" s="428">
        <v>0</v>
      </c>
      <c r="D37" s="447"/>
      <c r="E37" s="113">
        <f t="shared" si="0"/>
        <v>0</v>
      </c>
      <c r="F37" s="430"/>
      <c r="G37" s="114">
        <f t="shared" si="1"/>
        <v>0</v>
      </c>
      <c r="H37" s="429"/>
      <c r="I37" s="113">
        <f t="shared" si="2"/>
        <v>0</v>
      </c>
      <c r="J37" s="430"/>
      <c r="K37" s="114">
        <f t="shared" si="3"/>
        <v>0</v>
      </c>
      <c r="L37" s="449"/>
      <c r="M37" s="114">
        <f t="shared" si="4"/>
        <v>0</v>
      </c>
      <c r="N37" s="119">
        <f t="shared" si="5"/>
        <v>0</v>
      </c>
      <c r="O37" s="120">
        <f t="shared" si="5"/>
        <v>0</v>
      </c>
      <c r="P37" s="441" t="s">
        <v>107</v>
      </c>
    </row>
    <row r="38" spans="1:19" x14ac:dyDescent="0.35">
      <c r="A38" s="427"/>
      <c r="B38" s="446"/>
      <c r="C38" s="428">
        <v>0</v>
      </c>
      <c r="D38" s="447"/>
      <c r="E38" s="113">
        <f t="shared" si="0"/>
        <v>0</v>
      </c>
      <c r="F38" s="430"/>
      <c r="G38" s="114">
        <f t="shared" si="1"/>
        <v>0</v>
      </c>
      <c r="H38" s="429"/>
      <c r="I38" s="113">
        <f t="shared" si="2"/>
        <v>0</v>
      </c>
      <c r="J38" s="430"/>
      <c r="K38" s="114">
        <f t="shared" si="3"/>
        <v>0</v>
      </c>
      <c r="L38" s="449"/>
      <c r="M38" s="114">
        <f t="shared" si="4"/>
        <v>0</v>
      </c>
      <c r="N38" s="119">
        <f t="shared" si="5"/>
        <v>0</v>
      </c>
      <c r="O38" s="120">
        <f t="shared" si="5"/>
        <v>0</v>
      </c>
      <c r="P38" s="441" t="s">
        <v>107</v>
      </c>
    </row>
    <row r="39" spans="1:19" x14ac:dyDescent="0.35">
      <c r="A39" s="427"/>
      <c r="B39" s="446"/>
      <c r="C39" s="428">
        <v>0</v>
      </c>
      <c r="D39" s="447"/>
      <c r="E39" s="113">
        <f t="shared" si="0"/>
        <v>0</v>
      </c>
      <c r="F39" s="430"/>
      <c r="G39" s="114">
        <f t="shared" si="1"/>
        <v>0</v>
      </c>
      <c r="H39" s="429"/>
      <c r="I39" s="113">
        <f t="shared" si="2"/>
        <v>0</v>
      </c>
      <c r="J39" s="430"/>
      <c r="K39" s="114">
        <f t="shared" si="3"/>
        <v>0</v>
      </c>
      <c r="L39" s="449"/>
      <c r="M39" s="114">
        <f t="shared" si="4"/>
        <v>0</v>
      </c>
      <c r="N39" s="119">
        <f t="shared" si="5"/>
        <v>0</v>
      </c>
      <c r="O39" s="120">
        <f t="shared" si="5"/>
        <v>0</v>
      </c>
      <c r="P39" s="441" t="s">
        <v>107</v>
      </c>
    </row>
    <row r="40" spans="1:19" x14ac:dyDescent="0.35">
      <c r="A40" s="427"/>
      <c r="B40" s="446"/>
      <c r="C40" s="428">
        <v>0</v>
      </c>
      <c r="D40" s="447"/>
      <c r="E40" s="113">
        <f t="shared" si="0"/>
        <v>0</v>
      </c>
      <c r="F40" s="430"/>
      <c r="G40" s="114">
        <f t="shared" si="1"/>
        <v>0</v>
      </c>
      <c r="H40" s="429"/>
      <c r="I40" s="113">
        <f t="shared" si="2"/>
        <v>0</v>
      </c>
      <c r="J40" s="430"/>
      <c r="K40" s="114">
        <f t="shared" si="3"/>
        <v>0</v>
      </c>
      <c r="L40" s="449"/>
      <c r="M40" s="114">
        <f t="shared" si="4"/>
        <v>0</v>
      </c>
      <c r="N40" s="119">
        <f t="shared" si="5"/>
        <v>0</v>
      </c>
      <c r="O40" s="120">
        <f t="shared" si="5"/>
        <v>0</v>
      </c>
      <c r="P40" s="441" t="s">
        <v>107</v>
      </c>
    </row>
    <row r="41" spans="1:19" s="83" customFormat="1" x14ac:dyDescent="0.35">
      <c r="A41" s="166"/>
      <c r="B41" s="673" t="s">
        <v>153</v>
      </c>
      <c r="C41" s="674"/>
      <c r="D41" s="675">
        <f>SUM(E35:E40)</f>
        <v>0</v>
      </c>
      <c r="E41" s="675"/>
      <c r="F41" s="675">
        <f>SUM(G35:G40)</f>
        <v>0</v>
      </c>
      <c r="G41" s="675"/>
      <c r="H41" s="675">
        <f>SUM(I35:I40)</f>
        <v>0</v>
      </c>
      <c r="I41" s="675"/>
      <c r="J41" s="675">
        <f>SUM(K35:K40)</f>
        <v>0</v>
      </c>
      <c r="K41" s="675"/>
      <c r="L41" s="675">
        <f>SUM(M35:M40)</f>
        <v>0</v>
      </c>
      <c r="M41" s="675"/>
      <c r="N41" s="675">
        <f>SUM(O35:O40)</f>
        <v>0</v>
      </c>
      <c r="O41" s="675"/>
      <c r="R41"/>
      <c r="S41"/>
    </row>
    <row r="42" spans="1:19" s="83" customFormat="1" x14ac:dyDescent="0.35">
      <c r="R42"/>
      <c r="S42"/>
    </row>
    <row r="43" spans="1:19" s="83" customFormat="1" x14ac:dyDescent="0.35">
      <c r="A43" s="676" t="s">
        <v>148</v>
      </c>
      <c r="B43" s="677"/>
      <c r="C43" s="631" t="s">
        <v>103</v>
      </c>
      <c r="D43" s="635" t="s">
        <v>57</v>
      </c>
      <c r="E43" s="636"/>
      <c r="F43" s="635" t="s">
        <v>58</v>
      </c>
      <c r="G43" s="637"/>
      <c r="H43" s="636" t="s">
        <v>59</v>
      </c>
      <c r="I43" s="636"/>
      <c r="J43" s="635" t="s">
        <v>60</v>
      </c>
      <c r="K43" s="637"/>
      <c r="L43" s="635" t="s">
        <v>61</v>
      </c>
      <c r="M43" s="637"/>
      <c r="N43" s="641" t="s">
        <v>48</v>
      </c>
      <c r="O43" s="642"/>
      <c r="P43" s="111" t="s">
        <v>104</v>
      </c>
      <c r="R43"/>
      <c r="S43"/>
    </row>
    <row r="44" spans="1:19" s="83" customFormat="1" x14ac:dyDescent="0.35">
      <c r="A44" s="161" t="s">
        <v>101</v>
      </c>
      <c r="B44" s="161" t="s">
        <v>102</v>
      </c>
      <c r="C44" s="631"/>
      <c r="D44" s="417" t="s">
        <v>105</v>
      </c>
      <c r="E44" s="108" t="s">
        <v>76</v>
      </c>
      <c r="F44" s="417" t="s">
        <v>105</v>
      </c>
      <c r="G44" s="418" t="s">
        <v>76</v>
      </c>
      <c r="H44" s="419" t="s">
        <v>105</v>
      </c>
      <c r="I44" s="108" t="s">
        <v>76</v>
      </c>
      <c r="J44" s="417" t="s">
        <v>105</v>
      </c>
      <c r="K44" s="418" t="s">
        <v>76</v>
      </c>
      <c r="L44" s="417" t="s">
        <v>105</v>
      </c>
      <c r="M44" s="418" t="s">
        <v>76</v>
      </c>
      <c r="N44" s="115" t="s">
        <v>105</v>
      </c>
      <c r="O44" s="116" t="s">
        <v>76</v>
      </c>
      <c r="P44" s="112" t="s">
        <v>106</v>
      </c>
      <c r="R44"/>
      <c r="S44"/>
    </row>
    <row r="45" spans="1:19" x14ac:dyDescent="0.35">
      <c r="A45" s="427"/>
      <c r="B45" s="446"/>
      <c r="C45" s="428">
        <v>0</v>
      </c>
      <c r="D45" s="447"/>
      <c r="E45" s="113">
        <f t="shared" si="0"/>
        <v>0</v>
      </c>
      <c r="F45" s="430"/>
      <c r="G45" s="114">
        <f t="shared" si="1"/>
        <v>0</v>
      </c>
      <c r="H45" s="429"/>
      <c r="I45" s="113">
        <f t="shared" si="2"/>
        <v>0</v>
      </c>
      <c r="J45" s="430"/>
      <c r="K45" s="114">
        <f t="shared" si="3"/>
        <v>0</v>
      </c>
      <c r="L45" s="449"/>
      <c r="M45" s="114">
        <f t="shared" si="4"/>
        <v>0</v>
      </c>
      <c r="N45" s="119">
        <f t="shared" si="5"/>
        <v>0</v>
      </c>
      <c r="O45" s="120">
        <f t="shared" si="5"/>
        <v>0</v>
      </c>
      <c r="P45" s="441" t="s">
        <v>107</v>
      </c>
    </row>
    <row r="46" spans="1:19" x14ac:dyDescent="0.35">
      <c r="A46" s="427"/>
      <c r="B46" s="446"/>
      <c r="C46" s="428">
        <v>0</v>
      </c>
      <c r="D46" s="447"/>
      <c r="E46" s="113">
        <f t="shared" si="0"/>
        <v>0</v>
      </c>
      <c r="F46" s="430"/>
      <c r="G46" s="114">
        <f t="shared" si="1"/>
        <v>0</v>
      </c>
      <c r="H46" s="429"/>
      <c r="I46" s="113">
        <f t="shared" si="2"/>
        <v>0</v>
      </c>
      <c r="J46" s="430"/>
      <c r="K46" s="114">
        <f t="shared" si="3"/>
        <v>0</v>
      </c>
      <c r="L46" s="449"/>
      <c r="M46" s="114">
        <f t="shared" si="4"/>
        <v>0</v>
      </c>
      <c r="N46" s="119">
        <f t="shared" si="5"/>
        <v>0</v>
      </c>
      <c r="O46" s="120">
        <f t="shared" si="5"/>
        <v>0</v>
      </c>
      <c r="P46" s="441" t="s">
        <v>107</v>
      </c>
    </row>
    <row r="47" spans="1:19" x14ac:dyDescent="0.35">
      <c r="A47" s="427"/>
      <c r="B47" s="446"/>
      <c r="C47" s="428">
        <v>0</v>
      </c>
      <c r="D47" s="447"/>
      <c r="E47" s="113">
        <f t="shared" si="0"/>
        <v>0</v>
      </c>
      <c r="F47" s="430"/>
      <c r="G47" s="114">
        <f t="shared" si="1"/>
        <v>0</v>
      </c>
      <c r="H47" s="429"/>
      <c r="I47" s="113">
        <f t="shared" si="2"/>
        <v>0</v>
      </c>
      <c r="J47" s="430"/>
      <c r="K47" s="114">
        <f t="shared" si="3"/>
        <v>0</v>
      </c>
      <c r="L47" s="449"/>
      <c r="M47" s="114">
        <f t="shared" si="4"/>
        <v>0</v>
      </c>
      <c r="N47" s="119">
        <f t="shared" si="5"/>
        <v>0</v>
      </c>
      <c r="O47" s="120">
        <f t="shared" si="5"/>
        <v>0</v>
      </c>
      <c r="P47" s="441" t="s">
        <v>107</v>
      </c>
    </row>
    <row r="48" spans="1:19" x14ac:dyDescent="0.35">
      <c r="A48" s="427"/>
      <c r="B48" s="446"/>
      <c r="C48" s="428">
        <v>0</v>
      </c>
      <c r="D48" s="447"/>
      <c r="E48" s="113">
        <f t="shared" si="0"/>
        <v>0</v>
      </c>
      <c r="F48" s="430"/>
      <c r="G48" s="114">
        <f t="shared" si="1"/>
        <v>0</v>
      </c>
      <c r="H48" s="429"/>
      <c r="I48" s="113">
        <f t="shared" si="2"/>
        <v>0</v>
      </c>
      <c r="J48" s="430"/>
      <c r="K48" s="114">
        <f t="shared" si="3"/>
        <v>0</v>
      </c>
      <c r="L48" s="449"/>
      <c r="M48" s="114">
        <f t="shared" si="4"/>
        <v>0</v>
      </c>
      <c r="N48" s="119">
        <f t="shared" si="5"/>
        <v>0</v>
      </c>
      <c r="O48" s="120">
        <f t="shared" si="5"/>
        <v>0</v>
      </c>
      <c r="P48" s="441" t="s">
        <v>107</v>
      </c>
    </row>
    <row r="49" spans="1:16" x14ac:dyDescent="0.35">
      <c r="A49" s="427"/>
      <c r="B49" s="446"/>
      <c r="C49" s="428">
        <v>0</v>
      </c>
      <c r="D49" s="447"/>
      <c r="E49" s="113">
        <f t="shared" si="0"/>
        <v>0</v>
      </c>
      <c r="F49" s="430"/>
      <c r="G49" s="114">
        <f t="shared" si="1"/>
        <v>0</v>
      </c>
      <c r="H49" s="429"/>
      <c r="I49" s="113">
        <f t="shared" si="2"/>
        <v>0</v>
      </c>
      <c r="J49" s="430"/>
      <c r="K49" s="114">
        <f t="shared" si="3"/>
        <v>0</v>
      </c>
      <c r="L49" s="449"/>
      <c r="M49" s="114">
        <f t="shared" si="4"/>
        <v>0</v>
      </c>
      <c r="N49" s="119">
        <f t="shared" si="5"/>
        <v>0</v>
      </c>
      <c r="O49" s="120">
        <f t="shared" si="5"/>
        <v>0</v>
      </c>
      <c r="P49" s="441" t="s">
        <v>107</v>
      </c>
    </row>
    <row r="50" spans="1:16" x14ac:dyDescent="0.35">
      <c r="A50" s="427"/>
      <c r="B50" s="446"/>
      <c r="C50" s="428">
        <v>0</v>
      </c>
      <c r="D50" s="447"/>
      <c r="E50" s="113">
        <f t="shared" si="0"/>
        <v>0</v>
      </c>
      <c r="F50" s="430"/>
      <c r="G50" s="114">
        <f t="shared" si="1"/>
        <v>0</v>
      </c>
      <c r="H50" s="429"/>
      <c r="I50" s="113">
        <f t="shared" si="2"/>
        <v>0</v>
      </c>
      <c r="J50" s="430"/>
      <c r="K50" s="114">
        <f t="shared" si="3"/>
        <v>0</v>
      </c>
      <c r="L50" s="449"/>
      <c r="M50" s="114">
        <f t="shared" si="4"/>
        <v>0</v>
      </c>
      <c r="N50" s="119">
        <f t="shared" si="5"/>
        <v>0</v>
      </c>
      <c r="O50" s="120">
        <f t="shared" si="5"/>
        <v>0</v>
      </c>
      <c r="P50" s="441" t="s">
        <v>107</v>
      </c>
    </row>
    <row r="51" spans="1:16" x14ac:dyDescent="0.35">
      <c r="A51" s="427"/>
      <c r="B51" s="446"/>
      <c r="C51" s="428">
        <v>0</v>
      </c>
      <c r="D51" s="447"/>
      <c r="E51" s="113">
        <f t="shared" si="0"/>
        <v>0</v>
      </c>
      <c r="F51" s="430"/>
      <c r="G51" s="114">
        <f t="shared" si="1"/>
        <v>0</v>
      </c>
      <c r="H51" s="429"/>
      <c r="I51" s="113">
        <f t="shared" si="2"/>
        <v>0</v>
      </c>
      <c r="J51" s="430"/>
      <c r="K51" s="114">
        <f t="shared" si="3"/>
        <v>0</v>
      </c>
      <c r="L51" s="449"/>
      <c r="M51" s="114">
        <f t="shared" si="4"/>
        <v>0</v>
      </c>
      <c r="N51" s="119">
        <f t="shared" si="5"/>
        <v>0</v>
      </c>
      <c r="O51" s="120">
        <f t="shared" si="5"/>
        <v>0</v>
      </c>
      <c r="P51" s="441" t="s">
        <v>107</v>
      </c>
    </row>
    <row r="52" spans="1:16" x14ac:dyDescent="0.35">
      <c r="A52" s="427"/>
      <c r="B52" s="446"/>
      <c r="C52" s="428">
        <v>0</v>
      </c>
      <c r="D52" s="447"/>
      <c r="E52" s="113">
        <f t="shared" si="0"/>
        <v>0</v>
      </c>
      <c r="F52" s="430"/>
      <c r="G52" s="114">
        <f t="shared" si="1"/>
        <v>0</v>
      </c>
      <c r="H52" s="429"/>
      <c r="I52" s="113">
        <f t="shared" si="2"/>
        <v>0</v>
      </c>
      <c r="J52" s="430"/>
      <c r="K52" s="114">
        <f t="shared" si="3"/>
        <v>0</v>
      </c>
      <c r="L52" s="449"/>
      <c r="M52" s="114">
        <f t="shared" si="4"/>
        <v>0</v>
      </c>
      <c r="N52" s="119">
        <f t="shared" si="5"/>
        <v>0</v>
      </c>
      <c r="O52" s="120">
        <f t="shared" si="5"/>
        <v>0</v>
      </c>
      <c r="P52" s="441" t="s">
        <v>107</v>
      </c>
    </row>
    <row r="53" spans="1:16" x14ac:dyDescent="0.35">
      <c r="A53" s="427"/>
      <c r="B53" s="446"/>
      <c r="C53" s="428">
        <v>0</v>
      </c>
      <c r="D53" s="447"/>
      <c r="E53" s="113">
        <f t="shared" si="0"/>
        <v>0</v>
      </c>
      <c r="F53" s="430"/>
      <c r="G53" s="114">
        <f t="shared" si="1"/>
        <v>0</v>
      </c>
      <c r="H53" s="429"/>
      <c r="I53" s="113">
        <f t="shared" si="2"/>
        <v>0</v>
      </c>
      <c r="J53" s="430"/>
      <c r="K53" s="114">
        <f t="shared" si="3"/>
        <v>0</v>
      </c>
      <c r="L53" s="449"/>
      <c r="M53" s="114">
        <f t="shared" si="4"/>
        <v>0</v>
      </c>
      <c r="N53" s="119">
        <f t="shared" si="5"/>
        <v>0</v>
      </c>
      <c r="O53" s="120">
        <f t="shared" si="5"/>
        <v>0</v>
      </c>
      <c r="P53" s="441" t="s">
        <v>107</v>
      </c>
    </row>
    <row r="54" spans="1:16" x14ac:dyDescent="0.35">
      <c r="A54" s="166"/>
      <c r="B54" s="673" t="s">
        <v>152</v>
      </c>
      <c r="C54" s="674"/>
      <c r="D54" s="675">
        <f>SUM(E45:E53)</f>
        <v>0</v>
      </c>
      <c r="E54" s="675"/>
      <c r="F54" s="675">
        <f t="shared" ref="F54" si="11">SUM(G45:G53)</f>
        <v>0</v>
      </c>
      <c r="G54" s="675"/>
      <c r="H54" s="675">
        <f t="shared" ref="H54" si="12">SUM(I45:I53)</f>
        <v>0</v>
      </c>
      <c r="I54" s="675"/>
      <c r="J54" s="675">
        <f t="shared" ref="J54" si="13">SUM(K45:K53)</f>
        <v>0</v>
      </c>
      <c r="K54" s="675"/>
      <c r="L54" s="675">
        <f t="shared" ref="L54" si="14">SUM(M45:M53)</f>
        <v>0</v>
      </c>
      <c r="M54" s="675"/>
      <c r="N54" s="675">
        <f>SUM(O45:O53)</f>
        <v>0</v>
      </c>
      <c r="O54" s="675"/>
    </row>
    <row r="56" spans="1:16" x14ac:dyDescent="0.35">
      <c r="D56" s="632" t="s">
        <v>57</v>
      </c>
      <c r="E56" s="633"/>
      <c r="F56" s="632" t="s">
        <v>58</v>
      </c>
      <c r="G56" s="634"/>
      <c r="H56" s="633" t="s">
        <v>59</v>
      </c>
      <c r="I56" s="633"/>
      <c r="J56" s="632" t="s">
        <v>60</v>
      </c>
      <c r="K56" s="634"/>
      <c r="L56" s="632" t="s">
        <v>61</v>
      </c>
      <c r="M56" s="634"/>
      <c r="N56" s="633" t="s">
        <v>48</v>
      </c>
      <c r="O56" s="634"/>
      <c r="P56" s="121" t="s">
        <v>94</v>
      </c>
    </row>
    <row r="57" spans="1:16" ht="21" customHeight="1" x14ac:dyDescent="0.35">
      <c r="B57" s="678" t="s">
        <v>109</v>
      </c>
      <c r="C57" s="678"/>
      <c r="E57" s="270">
        <f>D11+D21+D31+D41+D54</f>
        <v>0</v>
      </c>
      <c r="G57" s="270">
        <f>F11+F21+F31+F41+F54</f>
        <v>0</v>
      </c>
      <c r="I57" s="270">
        <f>H11+H21+H31+H41+H54</f>
        <v>0</v>
      </c>
      <c r="K57" s="270">
        <f>J11+J21+J31+J41+J54</f>
        <v>0</v>
      </c>
      <c r="M57" s="270">
        <f>L11+L21+L31+L41+L54</f>
        <v>0</v>
      </c>
      <c r="O57" s="271">
        <f>N11+N21+N31+N41+N54</f>
        <v>0</v>
      </c>
      <c r="P57" t="b">
        <f>IF(O57=SUM(E57:M57),TRUE)</f>
        <v>1</v>
      </c>
    </row>
  </sheetData>
  <sheetProtection algorithmName="SHA-512" hashValue="WRh1ND2JWQI+Icnxg0h7Svc9NUdmXnb1+VnAKvtUWsK8G6mbpXyAJSpOd1/NDnbW6SHdlWGJBV7WRBgo2hlGVA==" saltValue="tL9D+3vLG8LbaSYyNXShmg==" spinCount="100000" sheet="1" objects="1" scenarios="1"/>
  <mergeCells count="85">
    <mergeCell ref="R3:S3"/>
    <mergeCell ref="C3:C4"/>
    <mergeCell ref="D3:E3"/>
    <mergeCell ref="F3:G3"/>
    <mergeCell ref="H3:I3"/>
    <mergeCell ref="J3:K3"/>
    <mergeCell ref="L3:M3"/>
    <mergeCell ref="N3:O3"/>
    <mergeCell ref="R4:S4"/>
    <mergeCell ref="L54:M54"/>
    <mergeCell ref="D56:E56"/>
    <mergeCell ref="F56:G56"/>
    <mergeCell ref="H56:I56"/>
    <mergeCell ref="J56:K56"/>
    <mergeCell ref="L56:M56"/>
    <mergeCell ref="J54:K54"/>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F13:G13"/>
    <mergeCell ref="H13:I13"/>
    <mergeCell ref="J13:K13"/>
    <mergeCell ref="L13:M13"/>
    <mergeCell ref="N13:O13"/>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7"/>
  <sheetViews>
    <sheetView showGridLines="0" zoomScale="130" zoomScaleNormal="130" workbookViewId="0">
      <selection activeCell="A8" sqref="A8:N8"/>
    </sheetView>
  </sheetViews>
  <sheetFormatPr defaultRowHeight="11.5" x14ac:dyDescent="0.25"/>
  <cols>
    <col min="1" max="6" width="9.1796875" style="208"/>
    <col min="7" max="8" width="10.7265625" style="208" customWidth="1"/>
    <col min="9" max="9" width="4.7265625" style="208" customWidth="1"/>
    <col min="10" max="11" width="10.7265625" style="208" customWidth="1"/>
    <col min="12" max="12" width="4.7265625" style="208" customWidth="1"/>
    <col min="13" max="14" width="10.7265625" style="208" customWidth="1"/>
    <col min="15" max="15" width="0.7265625" style="208" customWidth="1"/>
    <col min="16" max="16" width="10.7265625" style="208" customWidth="1"/>
    <col min="17" max="17" width="4.7265625" style="208" customWidth="1"/>
    <col min="18" max="19" width="10.7265625" style="208" customWidth="1"/>
    <col min="20" max="262" width="9.1796875" style="208"/>
    <col min="263" max="264" width="10.7265625" style="208" customWidth="1"/>
    <col min="265" max="265" width="4.7265625" style="208" customWidth="1"/>
    <col min="266" max="267" width="10.7265625" style="208" customWidth="1"/>
    <col min="268" max="268" width="4.7265625" style="208" customWidth="1"/>
    <col min="269" max="272" width="10.7265625" style="208" customWidth="1"/>
    <col min="273" max="273" width="4.7265625" style="208" customWidth="1"/>
    <col min="274" max="275" width="10.7265625" style="208" customWidth="1"/>
    <col min="276" max="518" width="9.1796875" style="208"/>
    <col min="519" max="520" width="10.7265625" style="208" customWidth="1"/>
    <col min="521" max="521" width="4.7265625" style="208" customWidth="1"/>
    <col min="522" max="523" width="10.7265625" style="208" customWidth="1"/>
    <col min="524" max="524" width="4.7265625" style="208" customWidth="1"/>
    <col min="525" max="528" width="10.7265625" style="208" customWidth="1"/>
    <col min="529" max="529" width="4.7265625" style="208" customWidth="1"/>
    <col min="530" max="531" width="10.7265625" style="208" customWidth="1"/>
    <col min="532" max="774" width="9.1796875" style="208"/>
    <col min="775" max="776" width="10.7265625" style="208" customWidth="1"/>
    <col min="777" max="777" width="4.7265625" style="208" customWidth="1"/>
    <col min="778" max="779" width="10.7265625" style="208" customWidth="1"/>
    <col min="780" max="780" width="4.7265625" style="208" customWidth="1"/>
    <col min="781" max="784" width="10.7265625" style="208" customWidth="1"/>
    <col min="785" max="785" width="4.7265625" style="208" customWidth="1"/>
    <col min="786" max="787" width="10.7265625" style="208" customWidth="1"/>
    <col min="788" max="1030" width="9.1796875" style="208"/>
    <col min="1031" max="1032" width="10.7265625" style="208" customWidth="1"/>
    <col min="1033" max="1033" width="4.7265625" style="208" customWidth="1"/>
    <col min="1034" max="1035" width="10.7265625" style="208" customWidth="1"/>
    <col min="1036" max="1036" width="4.7265625" style="208" customWidth="1"/>
    <col min="1037" max="1040" width="10.7265625" style="208" customWidth="1"/>
    <col min="1041" max="1041" width="4.7265625" style="208" customWidth="1"/>
    <col min="1042" max="1043" width="10.7265625" style="208" customWidth="1"/>
    <col min="1044" max="1286" width="9.1796875" style="208"/>
    <col min="1287" max="1288" width="10.7265625" style="208" customWidth="1"/>
    <col min="1289" max="1289" width="4.7265625" style="208" customWidth="1"/>
    <col min="1290" max="1291" width="10.7265625" style="208" customWidth="1"/>
    <col min="1292" max="1292" width="4.7265625" style="208" customWidth="1"/>
    <col min="1293" max="1296" width="10.7265625" style="208" customWidth="1"/>
    <col min="1297" max="1297" width="4.7265625" style="208" customWidth="1"/>
    <col min="1298" max="1299" width="10.7265625" style="208" customWidth="1"/>
    <col min="1300" max="1542" width="9.1796875" style="208"/>
    <col min="1543" max="1544" width="10.7265625" style="208" customWidth="1"/>
    <col min="1545" max="1545" width="4.7265625" style="208" customWidth="1"/>
    <col min="1546" max="1547" width="10.7265625" style="208" customWidth="1"/>
    <col min="1548" max="1548" width="4.7265625" style="208" customWidth="1"/>
    <col min="1549" max="1552" width="10.7265625" style="208" customWidth="1"/>
    <col min="1553" max="1553" width="4.7265625" style="208" customWidth="1"/>
    <col min="1554" max="1555" width="10.7265625" style="208" customWidth="1"/>
    <col min="1556" max="1798" width="9.1796875" style="208"/>
    <col min="1799" max="1800" width="10.7265625" style="208" customWidth="1"/>
    <col min="1801" max="1801" width="4.7265625" style="208" customWidth="1"/>
    <col min="1802" max="1803" width="10.7265625" style="208" customWidth="1"/>
    <col min="1804" max="1804" width="4.7265625" style="208" customWidth="1"/>
    <col min="1805" max="1808" width="10.7265625" style="208" customWidth="1"/>
    <col min="1809" max="1809" width="4.7265625" style="208" customWidth="1"/>
    <col min="1810" max="1811" width="10.7265625" style="208" customWidth="1"/>
    <col min="1812" max="2054" width="9.1796875" style="208"/>
    <col min="2055" max="2056" width="10.7265625" style="208" customWidth="1"/>
    <col min="2057" max="2057" width="4.7265625" style="208" customWidth="1"/>
    <col min="2058" max="2059" width="10.7265625" style="208" customWidth="1"/>
    <col min="2060" max="2060" width="4.7265625" style="208" customWidth="1"/>
    <col min="2061" max="2064" width="10.7265625" style="208" customWidth="1"/>
    <col min="2065" max="2065" width="4.7265625" style="208" customWidth="1"/>
    <col min="2066" max="2067" width="10.7265625" style="208" customWidth="1"/>
    <col min="2068" max="2310" width="9.1796875" style="208"/>
    <col min="2311" max="2312" width="10.7265625" style="208" customWidth="1"/>
    <col min="2313" max="2313" width="4.7265625" style="208" customWidth="1"/>
    <col min="2314" max="2315" width="10.7265625" style="208" customWidth="1"/>
    <col min="2316" max="2316" width="4.7265625" style="208" customWidth="1"/>
    <col min="2317" max="2320" width="10.7265625" style="208" customWidth="1"/>
    <col min="2321" max="2321" width="4.7265625" style="208" customWidth="1"/>
    <col min="2322" max="2323" width="10.7265625" style="208" customWidth="1"/>
    <col min="2324" max="2566" width="9.1796875" style="208"/>
    <col min="2567" max="2568" width="10.7265625" style="208" customWidth="1"/>
    <col min="2569" max="2569" width="4.7265625" style="208" customWidth="1"/>
    <col min="2570" max="2571" width="10.7265625" style="208" customWidth="1"/>
    <col min="2572" max="2572" width="4.7265625" style="208" customWidth="1"/>
    <col min="2573" max="2576" width="10.7265625" style="208" customWidth="1"/>
    <col min="2577" max="2577" width="4.7265625" style="208" customWidth="1"/>
    <col min="2578" max="2579" width="10.7265625" style="208" customWidth="1"/>
    <col min="2580" max="2822" width="9.1796875" style="208"/>
    <col min="2823" max="2824" width="10.7265625" style="208" customWidth="1"/>
    <col min="2825" max="2825" width="4.7265625" style="208" customWidth="1"/>
    <col min="2826" max="2827" width="10.7265625" style="208" customWidth="1"/>
    <col min="2828" max="2828" width="4.7265625" style="208" customWidth="1"/>
    <col min="2829" max="2832" width="10.7265625" style="208" customWidth="1"/>
    <col min="2833" max="2833" width="4.7265625" style="208" customWidth="1"/>
    <col min="2834" max="2835" width="10.7265625" style="208" customWidth="1"/>
    <col min="2836" max="3078" width="9.1796875" style="208"/>
    <col min="3079" max="3080" width="10.7265625" style="208" customWidth="1"/>
    <col min="3081" max="3081" width="4.7265625" style="208" customWidth="1"/>
    <col min="3082" max="3083" width="10.7265625" style="208" customWidth="1"/>
    <col min="3084" max="3084" width="4.7265625" style="208" customWidth="1"/>
    <col min="3085" max="3088" width="10.7265625" style="208" customWidth="1"/>
    <col min="3089" max="3089" width="4.7265625" style="208" customWidth="1"/>
    <col min="3090" max="3091" width="10.7265625" style="208" customWidth="1"/>
    <col min="3092" max="3334" width="9.1796875" style="208"/>
    <col min="3335" max="3336" width="10.7265625" style="208" customWidth="1"/>
    <col min="3337" max="3337" width="4.7265625" style="208" customWidth="1"/>
    <col min="3338" max="3339" width="10.7265625" style="208" customWidth="1"/>
    <col min="3340" max="3340" width="4.7265625" style="208" customWidth="1"/>
    <col min="3341" max="3344" width="10.7265625" style="208" customWidth="1"/>
    <col min="3345" max="3345" width="4.7265625" style="208" customWidth="1"/>
    <col min="3346" max="3347" width="10.7265625" style="208" customWidth="1"/>
    <col min="3348" max="3590" width="9.1796875" style="208"/>
    <col min="3591" max="3592" width="10.7265625" style="208" customWidth="1"/>
    <col min="3593" max="3593" width="4.7265625" style="208" customWidth="1"/>
    <col min="3594" max="3595" width="10.7265625" style="208" customWidth="1"/>
    <col min="3596" max="3596" width="4.7265625" style="208" customWidth="1"/>
    <col min="3597" max="3600" width="10.7265625" style="208" customWidth="1"/>
    <col min="3601" max="3601" width="4.7265625" style="208" customWidth="1"/>
    <col min="3602" max="3603" width="10.7265625" style="208" customWidth="1"/>
    <col min="3604" max="3846" width="9.1796875" style="208"/>
    <col min="3847" max="3848" width="10.7265625" style="208" customWidth="1"/>
    <col min="3849" max="3849" width="4.7265625" style="208" customWidth="1"/>
    <col min="3850" max="3851" width="10.7265625" style="208" customWidth="1"/>
    <col min="3852" max="3852" width="4.7265625" style="208" customWidth="1"/>
    <col min="3853" max="3856" width="10.7265625" style="208" customWidth="1"/>
    <col min="3857" max="3857" width="4.7265625" style="208" customWidth="1"/>
    <col min="3858" max="3859" width="10.7265625" style="208" customWidth="1"/>
    <col min="3860" max="4102" width="9.1796875" style="208"/>
    <col min="4103" max="4104" width="10.7265625" style="208" customWidth="1"/>
    <col min="4105" max="4105" width="4.7265625" style="208" customWidth="1"/>
    <col min="4106" max="4107" width="10.7265625" style="208" customWidth="1"/>
    <col min="4108" max="4108" width="4.7265625" style="208" customWidth="1"/>
    <col min="4109" max="4112" width="10.7265625" style="208" customWidth="1"/>
    <col min="4113" max="4113" width="4.7265625" style="208" customWidth="1"/>
    <col min="4114" max="4115" width="10.7265625" style="208" customWidth="1"/>
    <col min="4116" max="4358" width="9.1796875" style="208"/>
    <col min="4359" max="4360" width="10.7265625" style="208" customWidth="1"/>
    <col min="4361" max="4361" width="4.7265625" style="208" customWidth="1"/>
    <col min="4362" max="4363" width="10.7265625" style="208" customWidth="1"/>
    <col min="4364" max="4364" width="4.7265625" style="208" customWidth="1"/>
    <col min="4365" max="4368" width="10.7265625" style="208" customWidth="1"/>
    <col min="4369" max="4369" width="4.7265625" style="208" customWidth="1"/>
    <col min="4370" max="4371" width="10.7265625" style="208" customWidth="1"/>
    <col min="4372" max="4614" width="9.1796875" style="208"/>
    <col min="4615" max="4616" width="10.7265625" style="208" customWidth="1"/>
    <col min="4617" max="4617" width="4.7265625" style="208" customWidth="1"/>
    <col min="4618" max="4619" width="10.7265625" style="208" customWidth="1"/>
    <col min="4620" max="4620" width="4.7265625" style="208" customWidth="1"/>
    <col min="4621" max="4624" width="10.7265625" style="208" customWidth="1"/>
    <col min="4625" max="4625" width="4.7265625" style="208" customWidth="1"/>
    <col min="4626" max="4627" width="10.7265625" style="208" customWidth="1"/>
    <col min="4628" max="4870" width="9.1796875" style="208"/>
    <col min="4871" max="4872" width="10.7265625" style="208" customWidth="1"/>
    <col min="4873" max="4873" width="4.7265625" style="208" customWidth="1"/>
    <col min="4874" max="4875" width="10.7265625" style="208" customWidth="1"/>
    <col min="4876" max="4876" width="4.7265625" style="208" customWidth="1"/>
    <col min="4877" max="4880" width="10.7265625" style="208" customWidth="1"/>
    <col min="4881" max="4881" width="4.7265625" style="208" customWidth="1"/>
    <col min="4882" max="4883" width="10.7265625" style="208" customWidth="1"/>
    <col min="4884" max="5126" width="9.1796875" style="208"/>
    <col min="5127" max="5128" width="10.7265625" style="208" customWidth="1"/>
    <col min="5129" max="5129" width="4.7265625" style="208" customWidth="1"/>
    <col min="5130" max="5131" width="10.7265625" style="208" customWidth="1"/>
    <col min="5132" max="5132" width="4.7265625" style="208" customWidth="1"/>
    <col min="5133" max="5136" width="10.7265625" style="208" customWidth="1"/>
    <col min="5137" max="5137" width="4.7265625" style="208" customWidth="1"/>
    <col min="5138" max="5139" width="10.7265625" style="208" customWidth="1"/>
    <col min="5140" max="5382" width="9.1796875" style="208"/>
    <col min="5383" max="5384" width="10.7265625" style="208" customWidth="1"/>
    <col min="5385" max="5385" width="4.7265625" style="208" customWidth="1"/>
    <col min="5386" max="5387" width="10.7265625" style="208" customWidth="1"/>
    <col min="5388" max="5388" width="4.7265625" style="208" customWidth="1"/>
    <col min="5389" max="5392" width="10.7265625" style="208" customWidth="1"/>
    <col min="5393" max="5393" width="4.7265625" style="208" customWidth="1"/>
    <col min="5394" max="5395" width="10.7265625" style="208" customWidth="1"/>
    <col min="5396" max="5638" width="9.1796875" style="208"/>
    <col min="5639" max="5640" width="10.7265625" style="208" customWidth="1"/>
    <col min="5641" max="5641" width="4.7265625" style="208" customWidth="1"/>
    <col min="5642" max="5643" width="10.7265625" style="208" customWidth="1"/>
    <col min="5644" max="5644" width="4.7265625" style="208" customWidth="1"/>
    <col min="5645" max="5648" width="10.7265625" style="208" customWidth="1"/>
    <col min="5649" max="5649" width="4.7265625" style="208" customWidth="1"/>
    <col min="5650" max="5651" width="10.7265625" style="208" customWidth="1"/>
    <col min="5652" max="5894" width="9.1796875" style="208"/>
    <col min="5895" max="5896" width="10.7265625" style="208" customWidth="1"/>
    <col min="5897" max="5897" width="4.7265625" style="208" customWidth="1"/>
    <col min="5898" max="5899" width="10.7265625" style="208" customWidth="1"/>
    <col min="5900" max="5900" width="4.7265625" style="208" customWidth="1"/>
    <col min="5901" max="5904" width="10.7265625" style="208" customWidth="1"/>
    <col min="5905" max="5905" width="4.7265625" style="208" customWidth="1"/>
    <col min="5906" max="5907" width="10.7265625" style="208" customWidth="1"/>
    <col min="5908" max="6150" width="9.1796875" style="208"/>
    <col min="6151" max="6152" width="10.7265625" style="208" customWidth="1"/>
    <col min="6153" max="6153" width="4.7265625" style="208" customWidth="1"/>
    <col min="6154" max="6155" width="10.7265625" style="208" customWidth="1"/>
    <col min="6156" max="6156" width="4.7265625" style="208" customWidth="1"/>
    <col min="6157" max="6160" width="10.7265625" style="208" customWidth="1"/>
    <col min="6161" max="6161" width="4.7265625" style="208" customWidth="1"/>
    <col min="6162" max="6163" width="10.7265625" style="208" customWidth="1"/>
    <col min="6164" max="6406" width="9.1796875" style="208"/>
    <col min="6407" max="6408" width="10.7265625" style="208" customWidth="1"/>
    <col min="6409" max="6409" width="4.7265625" style="208" customWidth="1"/>
    <col min="6410" max="6411" width="10.7265625" style="208" customWidth="1"/>
    <col min="6412" max="6412" width="4.7265625" style="208" customWidth="1"/>
    <col min="6413" max="6416" width="10.7265625" style="208" customWidth="1"/>
    <col min="6417" max="6417" width="4.7265625" style="208" customWidth="1"/>
    <col min="6418" max="6419" width="10.7265625" style="208" customWidth="1"/>
    <col min="6420" max="6662" width="9.1796875" style="208"/>
    <col min="6663" max="6664" width="10.7265625" style="208" customWidth="1"/>
    <col min="6665" max="6665" width="4.7265625" style="208" customWidth="1"/>
    <col min="6666" max="6667" width="10.7265625" style="208" customWidth="1"/>
    <col min="6668" max="6668" width="4.7265625" style="208" customWidth="1"/>
    <col min="6669" max="6672" width="10.7265625" style="208" customWidth="1"/>
    <col min="6673" max="6673" width="4.7265625" style="208" customWidth="1"/>
    <col min="6674" max="6675" width="10.7265625" style="208" customWidth="1"/>
    <col min="6676" max="6918" width="9.1796875" style="208"/>
    <col min="6919" max="6920" width="10.7265625" style="208" customWidth="1"/>
    <col min="6921" max="6921" width="4.7265625" style="208" customWidth="1"/>
    <col min="6922" max="6923" width="10.7265625" style="208" customWidth="1"/>
    <col min="6924" max="6924" width="4.7265625" style="208" customWidth="1"/>
    <col min="6925" max="6928" width="10.7265625" style="208" customWidth="1"/>
    <col min="6929" max="6929" width="4.7265625" style="208" customWidth="1"/>
    <col min="6930" max="6931" width="10.7265625" style="208" customWidth="1"/>
    <col min="6932" max="7174" width="9.1796875" style="208"/>
    <col min="7175" max="7176" width="10.7265625" style="208" customWidth="1"/>
    <col min="7177" max="7177" width="4.7265625" style="208" customWidth="1"/>
    <col min="7178" max="7179" width="10.7265625" style="208" customWidth="1"/>
    <col min="7180" max="7180" width="4.7265625" style="208" customWidth="1"/>
    <col min="7181" max="7184" width="10.7265625" style="208" customWidth="1"/>
    <col min="7185" max="7185" width="4.7265625" style="208" customWidth="1"/>
    <col min="7186" max="7187" width="10.7265625" style="208" customWidth="1"/>
    <col min="7188" max="7430" width="9.1796875" style="208"/>
    <col min="7431" max="7432" width="10.7265625" style="208" customWidth="1"/>
    <col min="7433" max="7433" width="4.7265625" style="208" customWidth="1"/>
    <col min="7434" max="7435" width="10.7265625" style="208" customWidth="1"/>
    <col min="7436" max="7436" width="4.7265625" style="208" customWidth="1"/>
    <col min="7437" max="7440" width="10.7265625" style="208" customWidth="1"/>
    <col min="7441" max="7441" width="4.7265625" style="208" customWidth="1"/>
    <col min="7442" max="7443" width="10.7265625" style="208" customWidth="1"/>
    <col min="7444" max="7686" width="9.1796875" style="208"/>
    <col min="7687" max="7688" width="10.7265625" style="208" customWidth="1"/>
    <col min="7689" max="7689" width="4.7265625" style="208" customWidth="1"/>
    <col min="7690" max="7691" width="10.7265625" style="208" customWidth="1"/>
    <col min="7692" max="7692" width="4.7265625" style="208" customWidth="1"/>
    <col min="7693" max="7696" width="10.7265625" style="208" customWidth="1"/>
    <col min="7697" max="7697" width="4.7265625" style="208" customWidth="1"/>
    <col min="7698" max="7699" width="10.7265625" style="208" customWidth="1"/>
    <col min="7700" max="7942" width="9.1796875" style="208"/>
    <col min="7943" max="7944" width="10.7265625" style="208" customWidth="1"/>
    <col min="7945" max="7945" width="4.7265625" style="208" customWidth="1"/>
    <col min="7946" max="7947" width="10.7265625" style="208" customWidth="1"/>
    <col min="7948" max="7948" width="4.7265625" style="208" customWidth="1"/>
    <col min="7949" max="7952" width="10.7265625" style="208" customWidth="1"/>
    <col min="7953" max="7953" width="4.7265625" style="208" customWidth="1"/>
    <col min="7954" max="7955" width="10.7265625" style="208" customWidth="1"/>
    <col min="7956" max="8198" width="9.1796875" style="208"/>
    <col min="8199" max="8200" width="10.7265625" style="208" customWidth="1"/>
    <col min="8201" max="8201" width="4.7265625" style="208" customWidth="1"/>
    <col min="8202" max="8203" width="10.7265625" style="208" customWidth="1"/>
    <col min="8204" max="8204" width="4.7265625" style="208" customWidth="1"/>
    <col min="8205" max="8208" width="10.7265625" style="208" customWidth="1"/>
    <col min="8209" max="8209" width="4.7265625" style="208" customWidth="1"/>
    <col min="8210" max="8211" width="10.7265625" style="208" customWidth="1"/>
    <col min="8212" max="8454" width="9.1796875" style="208"/>
    <col min="8455" max="8456" width="10.7265625" style="208" customWidth="1"/>
    <col min="8457" max="8457" width="4.7265625" style="208" customWidth="1"/>
    <col min="8458" max="8459" width="10.7265625" style="208" customWidth="1"/>
    <col min="8460" max="8460" width="4.7265625" style="208" customWidth="1"/>
    <col min="8461" max="8464" width="10.7265625" style="208" customWidth="1"/>
    <col min="8465" max="8465" width="4.7265625" style="208" customWidth="1"/>
    <col min="8466" max="8467" width="10.7265625" style="208" customWidth="1"/>
    <col min="8468" max="8710" width="9.1796875" style="208"/>
    <col min="8711" max="8712" width="10.7265625" style="208" customWidth="1"/>
    <col min="8713" max="8713" width="4.7265625" style="208" customWidth="1"/>
    <col min="8714" max="8715" width="10.7265625" style="208" customWidth="1"/>
    <col min="8716" max="8716" width="4.7265625" style="208" customWidth="1"/>
    <col min="8717" max="8720" width="10.7265625" style="208" customWidth="1"/>
    <col min="8721" max="8721" width="4.7265625" style="208" customWidth="1"/>
    <col min="8722" max="8723" width="10.7265625" style="208" customWidth="1"/>
    <col min="8724" max="8966" width="9.1796875" style="208"/>
    <col min="8967" max="8968" width="10.7265625" style="208" customWidth="1"/>
    <col min="8969" max="8969" width="4.7265625" style="208" customWidth="1"/>
    <col min="8970" max="8971" width="10.7265625" style="208" customWidth="1"/>
    <col min="8972" max="8972" width="4.7265625" style="208" customWidth="1"/>
    <col min="8973" max="8976" width="10.7265625" style="208" customWidth="1"/>
    <col min="8977" max="8977" width="4.7265625" style="208" customWidth="1"/>
    <col min="8978" max="8979" width="10.7265625" style="208" customWidth="1"/>
    <col min="8980" max="9222" width="9.1796875" style="208"/>
    <col min="9223" max="9224" width="10.7265625" style="208" customWidth="1"/>
    <col min="9225" max="9225" width="4.7265625" style="208" customWidth="1"/>
    <col min="9226" max="9227" width="10.7265625" style="208" customWidth="1"/>
    <col min="9228" max="9228" width="4.7265625" style="208" customWidth="1"/>
    <col min="9229" max="9232" width="10.7265625" style="208" customWidth="1"/>
    <col min="9233" max="9233" width="4.7265625" style="208" customWidth="1"/>
    <col min="9234" max="9235" width="10.7265625" style="208" customWidth="1"/>
    <col min="9236" max="9478" width="9.1796875" style="208"/>
    <col min="9479" max="9480" width="10.7265625" style="208" customWidth="1"/>
    <col min="9481" max="9481" width="4.7265625" style="208" customWidth="1"/>
    <col min="9482" max="9483" width="10.7265625" style="208" customWidth="1"/>
    <col min="9484" max="9484" width="4.7265625" style="208" customWidth="1"/>
    <col min="9485" max="9488" width="10.7265625" style="208" customWidth="1"/>
    <col min="9489" max="9489" width="4.7265625" style="208" customWidth="1"/>
    <col min="9490" max="9491" width="10.7265625" style="208" customWidth="1"/>
    <col min="9492" max="9734" width="9.1796875" style="208"/>
    <col min="9735" max="9736" width="10.7265625" style="208" customWidth="1"/>
    <col min="9737" max="9737" width="4.7265625" style="208" customWidth="1"/>
    <col min="9738" max="9739" width="10.7265625" style="208" customWidth="1"/>
    <col min="9740" max="9740" width="4.7265625" style="208" customWidth="1"/>
    <col min="9741" max="9744" width="10.7265625" style="208" customWidth="1"/>
    <col min="9745" max="9745" width="4.7265625" style="208" customWidth="1"/>
    <col min="9746" max="9747" width="10.7265625" style="208" customWidth="1"/>
    <col min="9748" max="9990" width="9.1796875" style="208"/>
    <col min="9991" max="9992" width="10.7265625" style="208" customWidth="1"/>
    <col min="9993" max="9993" width="4.7265625" style="208" customWidth="1"/>
    <col min="9994" max="9995" width="10.7265625" style="208" customWidth="1"/>
    <col min="9996" max="9996" width="4.7265625" style="208" customWidth="1"/>
    <col min="9997" max="10000" width="10.7265625" style="208" customWidth="1"/>
    <col min="10001" max="10001" width="4.7265625" style="208" customWidth="1"/>
    <col min="10002" max="10003" width="10.7265625" style="208" customWidth="1"/>
    <col min="10004" max="10246" width="9.1796875" style="208"/>
    <col min="10247" max="10248" width="10.7265625" style="208" customWidth="1"/>
    <col min="10249" max="10249" width="4.7265625" style="208" customWidth="1"/>
    <col min="10250" max="10251" width="10.7265625" style="208" customWidth="1"/>
    <col min="10252" max="10252" width="4.7265625" style="208" customWidth="1"/>
    <col min="10253" max="10256" width="10.7265625" style="208" customWidth="1"/>
    <col min="10257" max="10257" width="4.7265625" style="208" customWidth="1"/>
    <col min="10258" max="10259" width="10.7265625" style="208" customWidth="1"/>
    <col min="10260" max="10502" width="9.1796875" style="208"/>
    <col min="10503" max="10504" width="10.7265625" style="208" customWidth="1"/>
    <col min="10505" max="10505" width="4.7265625" style="208" customWidth="1"/>
    <col min="10506" max="10507" width="10.7265625" style="208" customWidth="1"/>
    <col min="10508" max="10508" width="4.7265625" style="208" customWidth="1"/>
    <col min="10509" max="10512" width="10.7265625" style="208" customWidth="1"/>
    <col min="10513" max="10513" width="4.7265625" style="208" customWidth="1"/>
    <col min="10514" max="10515" width="10.7265625" style="208" customWidth="1"/>
    <col min="10516" max="10758" width="9.1796875" style="208"/>
    <col min="10759" max="10760" width="10.7265625" style="208" customWidth="1"/>
    <col min="10761" max="10761" width="4.7265625" style="208" customWidth="1"/>
    <col min="10762" max="10763" width="10.7265625" style="208" customWidth="1"/>
    <col min="10764" max="10764" width="4.7265625" style="208" customWidth="1"/>
    <col min="10765" max="10768" width="10.7265625" style="208" customWidth="1"/>
    <col min="10769" max="10769" width="4.7265625" style="208" customWidth="1"/>
    <col min="10770" max="10771" width="10.7265625" style="208" customWidth="1"/>
    <col min="10772" max="11014" width="9.1796875" style="208"/>
    <col min="11015" max="11016" width="10.7265625" style="208" customWidth="1"/>
    <col min="11017" max="11017" width="4.7265625" style="208" customWidth="1"/>
    <col min="11018" max="11019" width="10.7265625" style="208" customWidth="1"/>
    <col min="11020" max="11020" width="4.7265625" style="208" customWidth="1"/>
    <col min="11021" max="11024" width="10.7265625" style="208" customWidth="1"/>
    <col min="11025" max="11025" width="4.7265625" style="208" customWidth="1"/>
    <col min="11026" max="11027" width="10.7265625" style="208" customWidth="1"/>
    <col min="11028" max="11270" width="9.1796875" style="208"/>
    <col min="11271" max="11272" width="10.7265625" style="208" customWidth="1"/>
    <col min="11273" max="11273" width="4.7265625" style="208" customWidth="1"/>
    <col min="11274" max="11275" width="10.7265625" style="208" customWidth="1"/>
    <col min="11276" max="11276" width="4.7265625" style="208" customWidth="1"/>
    <col min="11277" max="11280" width="10.7265625" style="208" customWidth="1"/>
    <col min="11281" max="11281" width="4.7265625" style="208" customWidth="1"/>
    <col min="11282" max="11283" width="10.7265625" style="208" customWidth="1"/>
    <col min="11284" max="11526" width="9.1796875" style="208"/>
    <col min="11527" max="11528" width="10.7265625" style="208" customWidth="1"/>
    <col min="11529" max="11529" width="4.7265625" style="208" customWidth="1"/>
    <col min="11530" max="11531" width="10.7265625" style="208" customWidth="1"/>
    <col min="11532" max="11532" width="4.7265625" style="208" customWidth="1"/>
    <col min="11533" max="11536" width="10.7265625" style="208" customWidth="1"/>
    <col min="11537" max="11537" width="4.7265625" style="208" customWidth="1"/>
    <col min="11538" max="11539" width="10.7265625" style="208" customWidth="1"/>
    <col min="11540" max="11782" width="9.1796875" style="208"/>
    <col min="11783" max="11784" width="10.7265625" style="208" customWidth="1"/>
    <col min="11785" max="11785" width="4.7265625" style="208" customWidth="1"/>
    <col min="11786" max="11787" width="10.7265625" style="208" customWidth="1"/>
    <col min="11788" max="11788" width="4.7265625" style="208" customWidth="1"/>
    <col min="11789" max="11792" width="10.7265625" style="208" customWidth="1"/>
    <col min="11793" max="11793" width="4.7265625" style="208" customWidth="1"/>
    <col min="11794" max="11795" width="10.7265625" style="208" customWidth="1"/>
    <col min="11796" max="12038" width="9.1796875" style="208"/>
    <col min="12039" max="12040" width="10.7265625" style="208" customWidth="1"/>
    <col min="12041" max="12041" width="4.7265625" style="208" customWidth="1"/>
    <col min="12042" max="12043" width="10.7265625" style="208" customWidth="1"/>
    <col min="12044" max="12044" width="4.7265625" style="208" customWidth="1"/>
    <col min="12045" max="12048" width="10.7265625" style="208" customWidth="1"/>
    <col min="12049" max="12049" width="4.7265625" style="208" customWidth="1"/>
    <col min="12050" max="12051" width="10.7265625" style="208" customWidth="1"/>
    <col min="12052" max="12294" width="9.1796875" style="208"/>
    <col min="12295" max="12296" width="10.7265625" style="208" customWidth="1"/>
    <col min="12297" max="12297" width="4.7265625" style="208" customWidth="1"/>
    <col min="12298" max="12299" width="10.7265625" style="208" customWidth="1"/>
    <col min="12300" max="12300" width="4.7265625" style="208" customWidth="1"/>
    <col min="12301" max="12304" width="10.7265625" style="208" customWidth="1"/>
    <col min="12305" max="12305" width="4.7265625" style="208" customWidth="1"/>
    <col min="12306" max="12307" width="10.7265625" style="208" customWidth="1"/>
    <col min="12308" max="12550" width="9.1796875" style="208"/>
    <col min="12551" max="12552" width="10.7265625" style="208" customWidth="1"/>
    <col min="12553" max="12553" width="4.7265625" style="208" customWidth="1"/>
    <col min="12554" max="12555" width="10.7265625" style="208" customWidth="1"/>
    <col min="12556" max="12556" width="4.7265625" style="208" customWidth="1"/>
    <col min="12557" max="12560" width="10.7265625" style="208" customWidth="1"/>
    <col min="12561" max="12561" width="4.7265625" style="208" customWidth="1"/>
    <col min="12562" max="12563" width="10.7265625" style="208" customWidth="1"/>
    <col min="12564" max="12806" width="9.1796875" style="208"/>
    <col min="12807" max="12808" width="10.7265625" style="208" customWidth="1"/>
    <col min="12809" max="12809" width="4.7265625" style="208" customWidth="1"/>
    <col min="12810" max="12811" width="10.7265625" style="208" customWidth="1"/>
    <col min="12812" max="12812" width="4.7265625" style="208" customWidth="1"/>
    <col min="12813" max="12816" width="10.7265625" style="208" customWidth="1"/>
    <col min="12817" max="12817" width="4.7265625" style="208" customWidth="1"/>
    <col min="12818" max="12819" width="10.7265625" style="208" customWidth="1"/>
    <col min="12820" max="13062" width="9.1796875" style="208"/>
    <col min="13063" max="13064" width="10.7265625" style="208" customWidth="1"/>
    <col min="13065" max="13065" width="4.7265625" style="208" customWidth="1"/>
    <col min="13066" max="13067" width="10.7265625" style="208" customWidth="1"/>
    <col min="13068" max="13068" width="4.7265625" style="208" customWidth="1"/>
    <col min="13069" max="13072" width="10.7265625" style="208" customWidth="1"/>
    <col min="13073" max="13073" width="4.7265625" style="208" customWidth="1"/>
    <col min="13074" max="13075" width="10.7265625" style="208" customWidth="1"/>
    <col min="13076" max="13318" width="9.1796875" style="208"/>
    <col min="13319" max="13320" width="10.7265625" style="208" customWidth="1"/>
    <col min="13321" max="13321" width="4.7265625" style="208" customWidth="1"/>
    <col min="13322" max="13323" width="10.7265625" style="208" customWidth="1"/>
    <col min="13324" max="13324" width="4.7265625" style="208" customWidth="1"/>
    <col min="13325" max="13328" width="10.7265625" style="208" customWidth="1"/>
    <col min="13329" max="13329" width="4.7265625" style="208" customWidth="1"/>
    <col min="13330" max="13331" width="10.7265625" style="208" customWidth="1"/>
    <col min="13332" max="13574" width="9.1796875" style="208"/>
    <col min="13575" max="13576" width="10.7265625" style="208" customWidth="1"/>
    <col min="13577" max="13577" width="4.7265625" style="208" customWidth="1"/>
    <col min="13578" max="13579" width="10.7265625" style="208" customWidth="1"/>
    <col min="13580" max="13580" width="4.7265625" style="208" customWidth="1"/>
    <col min="13581" max="13584" width="10.7265625" style="208" customWidth="1"/>
    <col min="13585" max="13585" width="4.7265625" style="208" customWidth="1"/>
    <col min="13586" max="13587" width="10.7265625" style="208" customWidth="1"/>
    <col min="13588" max="13830" width="9.1796875" style="208"/>
    <col min="13831" max="13832" width="10.7265625" style="208" customWidth="1"/>
    <col min="13833" max="13833" width="4.7265625" style="208" customWidth="1"/>
    <col min="13834" max="13835" width="10.7265625" style="208" customWidth="1"/>
    <col min="13836" max="13836" width="4.7265625" style="208" customWidth="1"/>
    <col min="13837" max="13840" width="10.7265625" style="208" customWidth="1"/>
    <col min="13841" max="13841" width="4.7265625" style="208" customWidth="1"/>
    <col min="13842" max="13843" width="10.7265625" style="208" customWidth="1"/>
    <col min="13844" max="14086" width="9.1796875" style="208"/>
    <col min="14087" max="14088" width="10.7265625" style="208" customWidth="1"/>
    <col min="14089" max="14089" width="4.7265625" style="208" customWidth="1"/>
    <col min="14090" max="14091" width="10.7265625" style="208" customWidth="1"/>
    <col min="14092" max="14092" width="4.7265625" style="208" customWidth="1"/>
    <col min="14093" max="14096" width="10.7265625" style="208" customWidth="1"/>
    <col min="14097" max="14097" width="4.7265625" style="208" customWidth="1"/>
    <col min="14098" max="14099" width="10.7265625" style="208" customWidth="1"/>
    <col min="14100" max="14342" width="9.1796875" style="208"/>
    <col min="14343" max="14344" width="10.7265625" style="208" customWidth="1"/>
    <col min="14345" max="14345" width="4.7265625" style="208" customWidth="1"/>
    <col min="14346" max="14347" width="10.7265625" style="208" customWidth="1"/>
    <col min="14348" max="14348" width="4.7265625" style="208" customWidth="1"/>
    <col min="14349" max="14352" width="10.7265625" style="208" customWidth="1"/>
    <col min="14353" max="14353" width="4.7265625" style="208" customWidth="1"/>
    <col min="14354" max="14355" width="10.7265625" style="208" customWidth="1"/>
    <col min="14356" max="14598" width="9.1796875" style="208"/>
    <col min="14599" max="14600" width="10.7265625" style="208" customWidth="1"/>
    <col min="14601" max="14601" width="4.7265625" style="208" customWidth="1"/>
    <col min="14602" max="14603" width="10.7265625" style="208" customWidth="1"/>
    <col min="14604" max="14604" width="4.7265625" style="208" customWidth="1"/>
    <col min="14605" max="14608" width="10.7265625" style="208" customWidth="1"/>
    <col min="14609" max="14609" width="4.7265625" style="208" customWidth="1"/>
    <col min="14610" max="14611" width="10.7265625" style="208" customWidth="1"/>
    <col min="14612" max="14854" width="9.1796875" style="208"/>
    <col min="14855" max="14856" width="10.7265625" style="208" customWidth="1"/>
    <col min="14857" max="14857" width="4.7265625" style="208" customWidth="1"/>
    <col min="14858" max="14859" width="10.7265625" style="208" customWidth="1"/>
    <col min="14860" max="14860" width="4.7265625" style="208" customWidth="1"/>
    <col min="14861" max="14864" width="10.7265625" style="208" customWidth="1"/>
    <col min="14865" max="14865" width="4.7265625" style="208" customWidth="1"/>
    <col min="14866" max="14867" width="10.7265625" style="208" customWidth="1"/>
    <col min="14868" max="15110" width="9.1796875" style="208"/>
    <col min="15111" max="15112" width="10.7265625" style="208" customWidth="1"/>
    <col min="15113" max="15113" width="4.7265625" style="208" customWidth="1"/>
    <col min="15114" max="15115" width="10.7265625" style="208" customWidth="1"/>
    <col min="15116" max="15116" width="4.7265625" style="208" customWidth="1"/>
    <col min="15117" max="15120" width="10.7265625" style="208" customWidth="1"/>
    <col min="15121" max="15121" width="4.7265625" style="208" customWidth="1"/>
    <col min="15122" max="15123" width="10.7265625" style="208" customWidth="1"/>
    <col min="15124" max="15366" width="9.1796875" style="208"/>
    <col min="15367" max="15368" width="10.7265625" style="208" customWidth="1"/>
    <col min="15369" max="15369" width="4.7265625" style="208" customWidth="1"/>
    <col min="15370" max="15371" width="10.7265625" style="208" customWidth="1"/>
    <col min="15372" max="15372" width="4.7265625" style="208" customWidth="1"/>
    <col min="15373" max="15376" width="10.7265625" style="208" customWidth="1"/>
    <col min="15377" max="15377" width="4.7265625" style="208" customWidth="1"/>
    <col min="15378" max="15379" width="10.7265625" style="208" customWidth="1"/>
    <col min="15380" max="15622" width="9.1796875" style="208"/>
    <col min="15623" max="15624" width="10.7265625" style="208" customWidth="1"/>
    <col min="15625" max="15625" width="4.7265625" style="208" customWidth="1"/>
    <col min="15626" max="15627" width="10.7265625" style="208" customWidth="1"/>
    <col min="15628" max="15628" width="4.7265625" style="208" customWidth="1"/>
    <col min="15629" max="15632" width="10.7265625" style="208" customWidth="1"/>
    <col min="15633" max="15633" width="4.7265625" style="208" customWidth="1"/>
    <col min="15634" max="15635" width="10.7265625" style="208" customWidth="1"/>
    <col min="15636" max="15878" width="9.1796875" style="208"/>
    <col min="15879" max="15880" width="10.7265625" style="208" customWidth="1"/>
    <col min="15881" max="15881" width="4.7265625" style="208" customWidth="1"/>
    <col min="15882" max="15883" width="10.7265625" style="208" customWidth="1"/>
    <col min="15884" max="15884" width="4.7265625" style="208" customWidth="1"/>
    <col min="15885" max="15888" width="10.7265625" style="208" customWidth="1"/>
    <col min="15889" max="15889" width="4.7265625" style="208" customWidth="1"/>
    <col min="15890" max="15891" width="10.7265625" style="208" customWidth="1"/>
    <col min="15892" max="16134" width="9.1796875" style="208"/>
    <col min="16135" max="16136" width="10.7265625" style="208" customWidth="1"/>
    <col min="16137" max="16137" width="4.7265625" style="208" customWidth="1"/>
    <col min="16138" max="16139" width="10.7265625" style="208" customWidth="1"/>
    <col min="16140" max="16140" width="4.7265625" style="208" customWidth="1"/>
    <col min="16141" max="16144" width="10.7265625" style="208" customWidth="1"/>
    <col min="16145" max="16145" width="4.7265625" style="208" customWidth="1"/>
    <col min="16146" max="16147" width="10.7265625" style="208" customWidth="1"/>
    <col min="16148" max="16384" width="9.1796875" style="208"/>
  </cols>
  <sheetData>
    <row r="1" spans="1:17" ht="18" x14ac:dyDescent="0.4">
      <c r="H1" s="209" t="s">
        <v>171</v>
      </c>
      <c r="K1" s="210"/>
      <c r="L1" s="210"/>
      <c r="M1" s="210"/>
      <c r="O1" s="211"/>
      <c r="P1" s="211"/>
      <c r="Q1" s="212"/>
    </row>
    <row r="2" spans="1:17" ht="18" x14ac:dyDescent="0.4">
      <c r="H2" s="209" t="s">
        <v>172</v>
      </c>
      <c r="K2" s="210"/>
      <c r="L2" s="210"/>
      <c r="M2" s="210"/>
      <c r="O2" s="211"/>
      <c r="P2" s="211"/>
      <c r="Q2" s="212"/>
    </row>
    <row r="3" spans="1:17" x14ac:dyDescent="0.25">
      <c r="H3" s="211"/>
      <c r="K3" s="210"/>
      <c r="L3" s="210"/>
      <c r="M3" s="210"/>
      <c r="O3" s="211"/>
      <c r="P3" s="211"/>
      <c r="Q3" s="212"/>
    </row>
    <row r="4" spans="1:17" x14ac:dyDescent="0.25">
      <c r="A4" s="213" t="s">
        <v>173</v>
      </c>
      <c r="H4" s="211"/>
      <c r="K4" s="210"/>
      <c r="L4" s="210"/>
      <c r="M4" s="210"/>
      <c r="O4" s="211"/>
      <c r="P4" s="211"/>
      <c r="Q4" s="212"/>
    </row>
    <row r="5" spans="1:17" ht="12.5" x14ac:dyDescent="0.25">
      <c r="A5" s="76" t="s">
        <v>174</v>
      </c>
      <c r="H5" s="211"/>
      <c r="K5" s="210"/>
      <c r="L5" s="210"/>
      <c r="M5" s="210"/>
      <c r="O5" s="211"/>
      <c r="P5" s="211"/>
      <c r="Q5" s="212"/>
    </row>
    <row r="6" spans="1:17" x14ac:dyDescent="0.25">
      <c r="A6" s="208" t="s">
        <v>175</v>
      </c>
      <c r="H6" s="211"/>
      <c r="K6" s="210"/>
      <c r="L6" s="210"/>
      <c r="M6" s="210"/>
      <c r="O6" s="211"/>
      <c r="P6" s="211"/>
      <c r="Q6" s="212"/>
    </row>
    <row r="8" spans="1:17" ht="14" x14ac:dyDescent="0.3">
      <c r="A8" s="681" t="s">
        <v>176</v>
      </c>
      <c r="B8" s="681"/>
      <c r="C8" s="681"/>
      <c r="D8" s="681"/>
      <c r="E8" s="681"/>
      <c r="F8" s="681"/>
      <c r="G8" s="681"/>
      <c r="H8" s="681"/>
      <c r="I8" s="681"/>
      <c r="J8" s="681"/>
      <c r="K8" s="681"/>
      <c r="L8" s="681"/>
      <c r="M8" s="681"/>
      <c r="N8" s="681"/>
    </row>
    <row r="10" spans="1:17" x14ac:dyDescent="0.25">
      <c r="A10" s="679" t="s">
        <v>177</v>
      </c>
      <c r="B10" s="679"/>
      <c r="C10" s="240"/>
      <c r="D10" s="679" t="s">
        <v>178</v>
      </c>
      <c r="E10" s="679"/>
      <c r="F10" s="241"/>
      <c r="G10" s="679" t="s">
        <v>179</v>
      </c>
      <c r="H10" s="679"/>
      <c r="I10" s="241"/>
      <c r="J10" s="679" t="s">
        <v>180</v>
      </c>
      <c r="K10" s="679"/>
      <c r="L10" s="241"/>
      <c r="M10" s="679" t="s">
        <v>181</v>
      </c>
      <c r="N10" s="679"/>
    </row>
    <row r="11" spans="1:17" x14ac:dyDescent="0.25">
      <c r="A11" s="680" t="s">
        <v>182</v>
      </c>
      <c r="B11" s="680"/>
      <c r="C11" s="242"/>
      <c r="D11" s="680" t="s">
        <v>183</v>
      </c>
      <c r="E11" s="680"/>
      <c r="F11" s="243"/>
      <c r="G11" s="680" t="s">
        <v>184</v>
      </c>
      <c r="H11" s="680"/>
      <c r="I11" s="244"/>
      <c r="J11" s="680" t="s">
        <v>183</v>
      </c>
      <c r="K11" s="680"/>
      <c r="L11" s="244"/>
      <c r="M11" s="680" t="s">
        <v>185</v>
      </c>
      <c r="N11" s="680"/>
    </row>
    <row r="12" spans="1:17" x14ac:dyDescent="0.25">
      <c r="A12" s="214"/>
      <c r="B12" s="214"/>
      <c r="C12" s="214"/>
      <c r="D12" s="214"/>
      <c r="E12" s="215"/>
      <c r="F12" s="215"/>
      <c r="G12" s="214"/>
      <c r="H12" s="214"/>
      <c r="I12" s="214"/>
      <c r="J12" s="214"/>
      <c r="K12" s="214"/>
      <c r="L12" s="214"/>
      <c r="M12" s="214"/>
      <c r="N12" s="214"/>
    </row>
    <row r="13" spans="1:17" x14ac:dyDescent="0.25">
      <c r="A13" s="216" t="s">
        <v>186</v>
      </c>
      <c r="B13" s="216" t="s">
        <v>187</v>
      </c>
      <c r="C13" s="215"/>
      <c r="D13" s="217" t="s">
        <v>188</v>
      </c>
      <c r="E13" s="217" t="s">
        <v>189</v>
      </c>
      <c r="F13" s="215"/>
      <c r="G13" s="217" t="s">
        <v>190</v>
      </c>
      <c r="H13" s="215" t="s">
        <v>191</v>
      </c>
      <c r="I13" s="215"/>
      <c r="J13" s="217" t="s">
        <v>190</v>
      </c>
      <c r="K13" s="215" t="s">
        <v>191</v>
      </c>
      <c r="L13" s="215"/>
      <c r="M13" s="217" t="s">
        <v>190</v>
      </c>
      <c r="N13" s="215" t="s">
        <v>191</v>
      </c>
    </row>
    <row r="14" spans="1:17" ht="3.75" customHeight="1" x14ac:dyDescent="0.25">
      <c r="A14" s="215"/>
      <c r="B14" s="215"/>
      <c r="C14" s="218"/>
      <c r="D14" s="217"/>
      <c r="E14" s="219"/>
      <c r="F14" s="218"/>
      <c r="G14" s="219"/>
      <c r="H14" s="217"/>
      <c r="I14" s="215"/>
      <c r="J14" s="217"/>
      <c r="K14" s="217"/>
      <c r="L14" s="215"/>
      <c r="M14" s="217"/>
      <c r="N14" s="217"/>
    </row>
    <row r="15" spans="1:17" x14ac:dyDescent="0.25">
      <c r="A15" s="489">
        <v>0</v>
      </c>
      <c r="B15" s="220">
        <f>A15*0.03</f>
        <v>0</v>
      </c>
      <c r="C15" s="221"/>
      <c r="D15" s="222">
        <f>A15</f>
        <v>0</v>
      </c>
      <c r="E15" s="223">
        <f>D15*0.08</f>
        <v>0</v>
      </c>
      <c r="F15" s="215"/>
      <c r="G15" s="224">
        <f>A15</f>
        <v>0</v>
      </c>
      <c r="H15" s="225">
        <f>A15*0.09</f>
        <v>0</v>
      </c>
      <c r="I15" s="226"/>
      <c r="J15" s="222">
        <f>A15</f>
        <v>0</v>
      </c>
      <c r="K15" s="225">
        <f>J15*0.1</f>
        <v>0</v>
      </c>
      <c r="L15" s="225"/>
      <c r="M15" s="222">
        <f>A15</f>
        <v>0</v>
      </c>
      <c r="N15" s="225">
        <f>M15*0.12</f>
        <v>0</v>
      </c>
    </row>
    <row r="16" spans="1:17" ht="12" thickBot="1" x14ac:dyDescent="0.3">
      <c r="A16" s="227"/>
      <c r="B16" s="228"/>
      <c r="C16" s="229"/>
      <c r="D16" s="227"/>
      <c r="E16" s="227"/>
      <c r="F16" s="227"/>
      <c r="G16" s="227"/>
      <c r="H16" s="228"/>
      <c r="I16" s="227"/>
      <c r="J16" s="227"/>
      <c r="K16" s="227"/>
      <c r="L16" s="227"/>
      <c r="M16" s="227"/>
      <c r="N16" s="228"/>
    </row>
    <row r="17" spans="1:22" x14ac:dyDescent="0.25">
      <c r="H17" s="230"/>
      <c r="N17" s="230"/>
      <c r="R17" s="230"/>
    </row>
    <row r="18" spans="1:22" x14ac:dyDescent="0.25">
      <c r="H18" s="230"/>
      <c r="N18" s="230"/>
      <c r="R18" s="230"/>
    </row>
    <row r="19" spans="1:22" ht="14" x14ac:dyDescent="0.3">
      <c r="A19" s="681" t="s">
        <v>192</v>
      </c>
      <c r="B19" s="681"/>
      <c r="C19" s="681"/>
      <c r="D19" s="681"/>
      <c r="E19" s="681"/>
      <c r="F19" s="681"/>
      <c r="G19" s="681"/>
      <c r="H19" s="681"/>
      <c r="I19" s="681"/>
      <c r="J19" s="681"/>
      <c r="K19" s="681"/>
      <c r="L19" s="681"/>
      <c r="M19" s="681"/>
      <c r="N19" s="681"/>
      <c r="R19" s="230"/>
    </row>
    <row r="20" spans="1:22" x14ac:dyDescent="0.25">
      <c r="B20" s="231"/>
      <c r="C20" s="231"/>
      <c r="D20" s="231"/>
      <c r="E20" s="231"/>
      <c r="F20" s="231"/>
      <c r="G20" s="213"/>
      <c r="H20" s="213"/>
      <c r="I20" s="213"/>
      <c r="J20" s="213"/>
      <c r="K20" s="231"/>
      <c r="L20" s="231"/>
      <c r="M20" s="213"/>
      <c r="N20" s="213"/>
      <c r="O20" s="231"/>
      <c r="P20" s="213"/>
    </row>
    <row r="21" spans="1:22" x14ac:dyDescent="0.25">
      <c r="A21" s="679" t="s">
        <v>177</v>
      </c>
      <c r="B21" s="679"/>
      <c r="C21" s="240"/>
      <c r="D21" s="679" t="s">
        <v>178</v>
      </c>
      <c r="E21" s="679"/>
      <c r="F21" s="241"/>
      <c r="G21" s="679" t="s">
        <v>179</v>
      </c>
      <c r="H21" s="679"/>
      <c r="I21" s="241"/>
      <c r="J21" s="679" t="s">
        <v>180</v>
      </c>
      <c r="K21" s="679"/>
      <c r="L21" s="241"/>
      <c r="M21" s="679" t="s">
        <v>181</v>
      </c>
      <c r="N21" s="679"/>
      <c r="O21" s="231"/>
      <c r="P21" s="213"/>
    </row>
    <row r="22" spans="1:22" x14ac:dyDescent="0.25">
      <c r="A22" s="680" t="s">
        <v>182</v>
      </c>
      <c r="B22" s="680"/>
      <c r="C22" s="242"/>
      <c r="D22" s="680" t="s">
        <v>183</v>
      </c>
      <c r="E22" s="680"/>
      <c r="F22" s="243"/>
      <c r="G22" s="680" t="s">
        <v>184</v>
      </c>
      <c r="H22" s="680"/>
      <c r="I22" s="244"/>
      <c r="J22" s="680" t="s">
        <v>183</v>
      </c>
      <c r="K22" s="680"/>
      <c r="L22" s="244"/>
      <c r="M22" s="680" t="s">
        <v>185</v>
      </c>
      <c r="N22" s="680"/>
      <c r="O22" s="231"/>
      <c r="P22" s="213"/>
    </row>
    <row r="23" spans="1:22" x14ac:dyDescent="0.25">
      <c r="A23" s="214"/>
      <c r="B23" s="214"/>
      <c r="C23" s="214"/>
      <c r="D23" s="214"/>
      <c r="E23" s="215"/>
      <c r="F23" s="215"/>
      <c r="G23" s="214"/>
      <c r="H23" s="214"/>
      <c r="I23" s="214"/>
      <c r="J23" s="214"/>
      <c r="K23" s="214"/>
      <c r="L23" s="214"/>
      <c r="M23" s="214"/>
      <c r="N23" s="214"/>
      <c r="O23" s="231"/>
      <c r="P23" s="213"/>
    </row>
    <row r="24" spans="1:22" x14ac:dyDescent="0.25">
      <c r="A24" s="216" t="s">
        <v>189</v>
      </c>
      <c r="B24" s="216" t="s">
        <v>193</v>
      </c>
      <c r="C24" s="215"/>
      <c r="D24" s="217" t="s">
        <v>189</v>
      </c>
      <c r="E24" s="217" t="s">
        <v>193</v>
      </c>
      <c r="F24" s="215"/>
      <c r="G24" s="217" t="s">
        <v>189</v>
      </c>
      <c r="H24" s="217" t="s">
        <v>193</v>
      </c>
      <c r="I24" s="215"/>
      <c r="J24" s="217" t="s">
        <v>189</v>
      </c>
      <c r="K24" s="217" t="s">
        <v>193</v>
      </c>
      <c r="L24" s="215"/>
      <c r="M24" s="217" t="s">
        <v>189</v>
      </c>
      <c r="N24" s="217" t="s">
        <v>193</v>
      </c>
      <c r="O24" s="231"/>
      <c r="P24" s="213"/>
    </row>
    <row r="25" spans="1:22" ht="3" customHeight="1" x14ac:dyDescent="0.25">
      <c r="A25" s="215"/>
      <c r="B25" s="218"/>
      <c r="C25" s="218"/>
      <c r="D25" s="217"/>
      <c r="E25" s="219"/>
      <c r="F25" s="218"/>
      <c r="G25" s="219"/>
      <c r="H25" s="219"/>
      <c r="I25" s="215"/>
      <c r="J25" s="217"/>
      <c r="K25" s="219"/>
      <c r="L25" s="215"/>
      <c r="M25" s="217"/>
      <c r="N25" s="219"/>
      <c r="O25" s="231"/>
      <c r="P25" s="213"/>
    </row>
    <row r="26" spans="1:22" x14ac:dyDescent="0.25">
      <c r="A26" s="489">
        <v>0</v>
      </c>
      <c r="B26" s="232">
        <f>A26/0.03</f>
        <v>0</v>
      </c>
      <c r="C26" s="221"/>
      <c r="D26" s="225">
        <f>A26</f>
        <v>0</v>
      </c>
      <c r="E26" s="233">
        <f>D26/0.08</f>
        <v>0</v>
      </c>
      <c r="F26" s="215"/>
      <c r="G26" s="223">
        <f>A26</f>
        <v>0</v>
      </c>
      <c r="H26" s="233">
        <f>A26/0.09</f>
        <v>0</v>
      </c>
      <c r="I26" s="226"/>
      <c r="J26" s="225">
        <f>A26</f>
        <v>0</v>
      </c>
      <c r="K26" s="233">
        <f>J26/0.1</f>
        <v>0</v>
      </c>
      <c r="L26" s="225"/>
      <c r="M26" s="225">
        <f>A26</f>
        <v>0</v>
      </c>
      <c r="N26" s="234">
        <f>M26/0.12</f>
        <v>0</v>
      </c>
      <c r="O26" s="231"/>
      <c r="P26" s="213"/>
    </row>
    <row r="27" spans="1:22" ht="12" thickBot="1" x14ac:dyDescent="0.3">
      <c r="A27" s="227"/>
      <c r="B27" s="228"/>
      <c r="C27" s="229"/>
      <c r="D27" s="227"/>
      <c r="E27" s="227"/>
      <c r="F27" s="227"/>
      <c r="G27" s="227"/>
      <c r="H27" s="228"/>
      <c r="I27" s="227"/>
      <c r="J27" s="227"/>
      <c r="K27" s="227"/>
      <c r="L27" s="227"/>
      <c r="M27" s="227"/>
      <c r="N27" s="228"/>
      <c r="O27" s="231"/>
      <c r="P27" s="213"/>
    </row>
    <row r="28" spans="1:22" x14ac:dyDescent="0.25">
      <c r="B28" s="230"/>
      <c r="C28" s="230"/>
      <c r="D28" s="230"/>
      <c r="E28" s="230"/>
      <c r="F28" s="230"/>
      <c r="K28" s="230"/>
      <c r="L28" s="230"/>
      <c r="O28" s="230"/>
    </row>
    <row r="29" spans="1:22" x14ac:dyDescent="0.25">
      <c r="B29" s="230"/>
      <c r="C29" s="230"/>
      <c r="D29" s="230"/>
      <c r="E29" s="230"/>
      <c r="F29" s="230"/>
      <c r="K29" s="230"/>
      <c r="L29" s="230"/>
      <c r="O29" s="230"/>
    </row>
    <row r="30" spans="1:22" x14ac:dyDescent="0.25">
      <c r="A30" s="235"/>
      <c r="B30" s="236"/>
      <c r="C30" s="236"/>
      <c r="D30" s="236"/>
      <c r="E30" s="236"/>
      <c r="F30" s="236"/>
      <c r="G30" s="235"/>
      <c r="H30" s="235"/>
      <c r="I30" s="235"/>
      <c r="J30" s="235"/>
      <c r="K30" s="236"/>
      <c r="L30" s="230"/>
      <c r="O30" s="230"/>
      <c r="V30" s="213"/>
    </row>
    <row r="31" spans="1:22" ht="12" x14ac:dyDescent="0.3">
      <c r="A31" s="237" t="s">
        <v>194</v>
      </c>
      <c r="B31" s="237"/>
      <c r="C31" s="237"/>
      <c r="D31" s="237"/>
      <c r="E31" s="237"/>
      <c r="F31" s="237"/>
      <c r="G31" s="237"/>
      <c r="H31" s="237"/>
      <c r="I31" s="237"/>
      <c r="J31" s="235"/>
      <c r="K31" s="236"/>
      <c r="L31" s="230"/>
      <c r="O31" s="230"/>
      <c r="V31" s="213"/>
    </row>
    <row r="32" spans="1:22" ht="12" x14ac:dyDescent="0.3">
      <c r="A32" s="237" t="s">
        <v>195</v>
      </c>
      <c r="B32" s="237"/>
      <c r="C32" s="237"/>
      <c r="D32" s="237"/>
      <c r="E32" s="237"/>
      <c r="F32" s="237"/>
      <c r="G32" s="237"/>
      <c r="H32" s="237"/>
      <c r="I32" s="237"/>
      <c r="J32" s="235"/>
      <c r="K32" s="236"/>
      <c r="L32" s="230"/>
      <c r="O32" s="230"/>
    </row>
    <row r="33" spans="1:15" ht="12" x14ac:dyDescent="0.3">
      <c r="A33" s="237"/>
      <c r="B33" s="237"/>
      <c r="C33" s="237"/>
      <c r="D33" s="237"/>
      <c r="E33" s="237"/>
      <c r="F33" s="237"/>
      <c r="G33" s="237"/>
      <c r="H33" s="237"/>
      <c r="I33" s="237"/>
      <c r="J33" s="235"/>
      <c r="K33" s="236"/>
      <c r="L33" s="230"/>
      <c r="O33" s="230"/>
    </row>
    <row r="34" spans="1:15" ht="12" x14ac:dyDescent="0.3">
      <c r="A34" s="237" t="s">
        <v>196</v>
      </c>
      <c r="B34" s="237"/>
      <c r="C34" s="237"/>
      <c r="D34" s="238" t="s">
        <v>197</v>
      </c>
      <c r="E34" s="238"/>
      <c r="F34" s="237" t="s">
        <v>198</v>
      </c>
      <c r="G34" s="237"/>
      <c r="H34" s="237" t="s">
        <v>199</v>
      </c>
      <c r="I34" s="237"/>
      <c r="J34" s="235"/>
      <c r="K34" s="236"/>
    </row>
    <row r="35" spans="1:15" ht="12" x14ac:dyDescent="0.3">
      <c r="A35" s="237" t="s">
        <v>200</v>
      </c>
      <c r="B35" s="237"/>
      <c r="C35" s="237"/>
      <c r="D35" s="238" t="s">
        <v>201</v>
      </c>
      <c r="E35" s="238"/>
      <c r="F35" s="237" t="s">
        <v>202</v>
      </c>
      <c r="G35" s="237"/>
      <c r="H35" s="237" t="s">
        <v>203</v>
      </c>
      <c r="I35" s="237"/>
      <c r="J35" s="235"/>
      <c r="K35" s="236"/>
    </row>
    <row r="36" spans="1:15" ht="12" x14ac:dyDescent="0.3">
      <c r="A36" s="237" t="s">
        <v>204</v>
      </c>
      <c r="B36" s="237"/>
      <c r="C36" s="237"/>
      <c r="D36" s="238" t="s">
        <v>205</v>
      </c>
      <c r="E36" s="238"/>
      <c r="F36" s="237" t="s">
        <v>206</v>
      </c>
      <c r="G36" s="237"/>
      <c r="H36" s="237" t="s">
        <v>207</v>
      </c>
      <c r="I36" s="237"/>
      <c r="J36" s="235"/>
      <c r="K36" s="236"/>
    </row>
    <row r="37" spans="1:15" x14ac:dyDescent="0.25">
      <c r="A37" s="239" t="s">
        <v>208</v>
      </c>
      <c r="B37" s="235"/>
      <c r="C37" s="235"/>
      <c r="D37" s="235"/>
      <c r="E37" s="235"/>
      <c r="F37" s="235"/>
      <c r="G37" s="235"/>
      <c r="H37" s="235"/>
      <c r="I37" s="235"/>
      <c r="J37" s="235"/>
      <c r="K37" s="236"/>
      <c r="L37" s="230"/>
      <c r="O37" s="230"/>
    </row>
  </sheetData>
  <sheetProtection algorithmName="SHA-512" hashValue="CzJ5pG2oj2zugLtgZbJsohPL3hwTgQmc37XX7SaRJDCT8Mj24Hn9K5a4cIFWWAfK/Asl8lg+EwCcN9KkoCZyxQ==" saltValue="qf4q8LbcZI5C3eLGpQXfpQ==" spinCount="100000" sheet="1" objects="1" scenarios="1"/>
  <mergeCells count="22">
    <mergeCell ref="A19:N19"/>
    <mergeCell ref="A8:N8"/>
    <mergeCell ref="A10:B10"/>
    <mergeCell ref="D10:E10"/>
    <mergeCell ref="G10:H10"/>
    <mergeCell ref="J10:K10"/>
    <mergeCell ref="M10:N10"/>
    <mergeCell ref="A11:B11"/>
    <mergeCell ref="D11:E11"/>
    <mergeCell ref="G11:H11"/>
    <mergeCell ref="J11:K11"/>
    <mergeCell ref="M11:N11"/>
    <mergeCell ref="A22:B22"/>
    <mergeCell ref="D22:E22"/>
    <mergeCell ref="G22:H22"/>
    <mergeCell ref="J22:K22"/>
    <mergeCell ref="M22:N22"/>
    <mergeCell ref="A21:B21"/>
    <mergeCell ref="D21:E21"/>
    <mergeCell ref="G21:H21"/>
    <mergeCell ref="J21:K21"/>
    <mergeCell ref="M21:N21"/>
  </mergeCells>
  <pageMargins left="0.5" right="0.3" top="1" bottom="1"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Non-Federal Budget Template</vt:lpstr>
      <vt:lpstr>Data</vt:lpstr>
      <vt:lpstr>Travel Calc</vt:lpstr>
      <vt:lpstr>Supplies&amp;Materials Calc</vt:lpstr>
      <vt:lpstr>Study Subjects Calc</vt:lpstr>
      <vt:lpstr>Consultant Calc</vt:lpstr>
      <vt:lpstr>Other Cost Calc</vt:lpstr>
      <vt:lpstr>PM Conversion</vt:lpstr>
      <vt:lpstr>'Non-Federal 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Jennifer Stadler</cp:lastModifiedBy>
  <cp:lastPrinted>2018-07-03T18:41:37Z</cp:lastPrinted>
  <dcterms:created xsi:type="dcterms:W3CDTF">2018-03-22T17:24:19Z</dcterms:created>
  <dcterms:modified xsi:type="dcterms:W3CDTF">2025-09-03T17:17:57Z</dcterms:modified>
</cp:coreProperties>
</file>